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7470" windowHeight="91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K125" i="1"/>
  <c r="K76" l="1"/>
  <c r="K19" l="1"/>
  <c r="K18"/>
  <c r="F101" l="1"/>
  <c r="K28"/>
  <c r="K169"/>
  <c r="K53"/>
  <c r="K181" l="1"/>
  <c r="K138"/>
  <c r="K134"/>
  <c r="K114" l="1"/>
  <c r="K112"/>
  <c r="K105"/>
  <c r="K65"/>
  <c r="K59"/>
  <c r="K58"/>
  <c r="K57"/>
  <c r="K56"/>
  <c r="K40"/>
  <c r="K39"/>
  <c r="K38"/>
  <c r="K21"/>
  <c r="K20"/>
  <c r="K17"/>
  <c r="K16"/>
  <c r="K15"/>
  <c r="K10"/>
  <c r="K9"/>
  <c r="K8"/>
  <c r="K7"/>
  <c r="K6"/>
  <c r="F14" l="1"/>
  <c r="J168" l="1"/>
  <c r="L141"/>
  <c r="J111" l="1"/>
  <c r="L111"/>
  <c r="F91"/>
  <c r="I33" l="1"/>
  <c r="J33"/>
  <c r="L33"/>
  <c r="H33"/>
  <c r="G33"/>
  <c r="F33"/>
  <c r="B197" l="1"/>
  <c r="A197"/>
  <c r="L196"/>
  <c r="J196"/>
  <c r="I196"/>
  <c r="H196"/>
  <c r="G196"/>
  <c r="F196"/>
  <c r="B187"/>
  <c r="A187"/>
  <c r="L186"/>
  <c r="J186"/>
  <c r="I186"/>
  <c r="I197" s="1"/>
  <c r="H186"/>
  <c r="G186"/>
  <c r="F186"/>
  <c r="F197" s="1"/>
  <c r="B179"/>
  <c r="A179"/>
  <c r="L178"/>
  <c r="J178"/>
  <c r="I178"/>
  <c r="H178"/>
  <c r="G178"/>
  <c r="F178"/>
  <c r="B169"/>
  <c r="A169"/>
  <c r="L168"/>
  <c r="J179"/>
  <c r="I168"/>
  <c r="I179" s="1"/>
  <c r="H168"/>
  <c r="H179" s="1"/>
  <c r="G168"/>
  <c r="F168"/>
  <c r="B160"/>
  <c r="A160"/>
  <c r="L159"/>
  <c r="J159"/>
  <c r="I159"/>
  <c r="H159"/>
  <c r="G159"/>
  <c r="F159"/>
  <c r="B150"/>
  <c r="A150"/>
  <c r="L149"/>
  <c r="J149"/>
  <c r="I149"/>
  <c r="I160" s="1"/>
  <c r="H149"/>
  <c r="H160" s="1"/>
  <c r="G149"/>
  <c r="G160" s="1"/>
  <c r="F149"/>
  <c r="B142"/>
  <c r="A142"/>
  <c r="J141"/>
  <c r="I141"/>
  <c r="H141"/>
  <c r="G141"/>
  <c r="F141"/>
  <c r="B133"/>
  <c r="A133"/>
  <c r="L132"/>
  <c r="L142" s="1"/>
  <c r="J132"/>
  <c r="I132"/>
  <c r="H132"/>
  <c r="G132"/>
  <c r="F132"/>
  <c r="B122"/>
  <c r="A122"/>
  <c r="L121"/>
  <c r="L122" s="1"/>
  <c r="J121"/>
  <c r="J122" s="1"/>
  <c r="I121"/>
  <c r="H121"/>
  <c r="G121"/>
  <c r="F121"/>
  <c r="B112"/>
  <c r="A112"/>
  <c r="I111"/>
  <c r="H111"/>
  <c r="G111"/>
  <c r="F111"/>
  <c r="B102"/>
  <c r="A102"/>
  <c r="L101"/>
  <c r="J101"/>
  <c r="I101"/>
  <c r="H101"/>
  <c r="G101"/>
  <c r="F102"/>
  <c r="B92"/>
  <c r="A92"/>
  <c r="L91"/>
  <c r="J91"/>
  <c r="I91"/>
  <c r="H91"/>
  <c r="G91"/>
  <c r="B82"/>
  <c r="A82"/>
  <c r="L81"/>
  <c r="J81"/>
  <c r="I81"/>
  <c r="H81"/>
  <c r="G81"/>
  <c r="F81"/>
  <c r="B73"/>
  <c r="A73"/>
  <c r="L72"/>
  <c r="J72"/>
  <c r="I72"/>
  <c r="I82" s="1"/>
  <c r="H72"/>
  <c r="G72"/>
  <c r="F72"/>
  <c r="B63"/>
  <c r="A63"/>
  <c r="L62"/>
  <c r="J62"/>
  <c r="I62"/>
  <c r="H62"/>
  <c r="G62"/>
  <c r="F62"/>
  <c r="B53"/>
  <c r="A53"/>
  <c r="L52"/>
  <c r="J52"/>
  <c r="I52"/>
  <c r="H52"/>
  <c r="G52"/>
  <c r="F52"/>
  <c r="L43"/>
  <c r="L44" s="1"/>
  <c r="J43"/>
  <c r="I43"/>
  <c r="H43"/>
  <c r="H44" s="1"/>
  <c r="G43"/>
  <c r="G44" s="1"/>
  <c r="F43"/>
  <c r="F44" s="1"/>
  <c r="B25"/>
  <c r="A25"/>
  <c r="L24"/>
  <c r="J24"/>
  <c r="I24"/>
  <c r="H24"/>
  <c r="G24"/>
  <c r="F24"/>
  <c r="B15"/>
  <c r="A15"/>
  <c r="L14"/>
  <c r="J14"/>
  <c r="I14"/>
  <c r="H14"/>
  <c r="G14"/>
  <c r="J197" l="1"/>
  <c r="F160"/>
  <c r="G122"/>
  <c r="I142"/>
  <c r="I102"/>
  <c r="G197"/>
  <c r="G179"/>
  <c r="J142"/>
  <c r="G142"/>
  <c r="L197"/>
  <c r="L179"/>
  <c r="L160"/>
  <c r="F142"/>
  <c r="I122"/>
  <c r="H122"/>
  <c r="I63"/>
  <c r="L102"/>
  <c r="H102"/>
  <c r="G102"/>
  <c r="J63"/>
  <c r="H63"/>
  <c r="G63"/>
  <c r="I25"/>
  <c r="L82"/>
  <c r="J82"/>
  <c r="F82"/>
  <c r="L63"/>
  <c r="G82"/>
  <c r="F63"/>
  <c r="H82"/>
  <c r="J102"/>
  <c r="F122"/>
  <c r="H142"/>
  <c r="J160"/>
  <c r="F179"/>
  <c r="H197"/>
  <c r="I44"/>
  <c r="J44"/>
  <c r="J25"/>
  <c r="F25"/>
  <c r="L25"/>
  <c r="G25"/>
  <c r="H25"/>
  <c r="L198" l="1"/>
  <c r="F198"/>
  <c r="I198"/>
  <c r="H198"/>
  <c r="G198"/>
  <c r="J198"/>
</calcChain>
</file>

<file path=xl/sharedStrings.xml><?xml version="1.0" encoding="utf-8"?>
<sst xmlns="http://schemas.openxmlformats.org/spreadsheetml/2006/main" count="408" uniqueCount="140">
  <si>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</si>
  <si>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</si>
  <si>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</si>
  <si>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</si>
  <si>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</si>
  <si>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</si>
  <si>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</si>
  <si>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</si>
  <si>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</si>
  <si>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</si>
  <si>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</si>
  <si>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</si>
  <si>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</si>
  <si>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</si>
  <si>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</si>
  <si>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</si>
  <si>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</si>
  <si>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</si>
  <si>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</si>
  <si>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</si>
  <si>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</si>
  <si>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</si>
  <si>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</si>
  <si>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</si>
  <si>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</si>
  <si>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</si>
  <si>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</si>
  <si>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</si>
  <si>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</si>
  <si>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</si>
  <si>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</si>
  <si>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</si>
  <si>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</si>
  <si>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</si>
  <si>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</si>
  <si>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</si>
  <si>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</si>
  <si>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</si>
  <si>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 с овощами</t>
  </si>
  <si>
    <t>Чай</t>
  </si>
  <si>
    <t>27/10</t>
  </si>
  <si>
    <t>Суп картофельный с рыбой (минтай)</t>
  </si>
  <si>
    <t>Компот из сухофруктов</t>
  </si>
  <si>
    <t>Хлеб крестьянский с Валитек-8</t>
  </si>
  <si>
    <t>Хлеб ржаной</t>
  </si>
  <si>
    <t>6/10</t>
  </si>
  <si>
    <t>пром.</t>
  </si>
  <si>
    <t xml:space="preserve">Батон </t>
  </si>
  <si>
    <t>8/5</t>
  </si>
  <si>
    <t>28/2</t>
  </si>
  <si>
    <t>Компот из изюма</t>
  </si>
  <si>
    <t>Чай с лимоном</t>
  </si>
  <si>
    <t>14/2</t>
  </si>
  <si>
    <t>Биточки (котлеты) из мяса кур (вариант 2)</t>
  </si>
  <si>
    <t>Напиток из шиповника (вариант 2)</t>
  </si>
  <si>
    <t>5/9</t>
  </si>
  <si>
    <t>47/3</t>
  </si>
  <si>
    <t>37/10</t>
  </si>
  <si>
    <t>Салат из отварной свеклы с сыром и растительным маслом</t>
  </si>
  <si>
    <t>Суп-лапша на курином бульоне</t>
  </si>
  <si>
    <t>Плов из мяса кур</t>
  </si>
  <si>
    <t>40/1</t>
  </si>
  <si>
    <t>22/2</t>
  </si>
  <si>
    <t>4/9</t>
  </si>
  <si>
    <t>Картофельное пюре</t>
  </si>
  <si>
    <t>Напиток с витаминами Витошка</t>
  </si>
  <si>
    <t>3/3</t>
  </si>
  <si>
    <t>Салат из отварного картофеля с соленым огурцом, репчатым луком и растительным маслом</t>
  </si>
  <si>
    <t>Голубцы с мясом говядины и рисом (ленивые)</t>
  </si>
  <si>
    <t>Картофель отварной</t>
  </si>
  <si>
    <t>Компот из чернослива</t>
  </si>
  <si>
    <t>41/1</t>
  </si>
  <si>
    <t>11/2</t>
  </si>
  <si>
    <t>48/8</t>
  </si>
  <si>
    <t>1/3</t>
  </si>
  <si>
    <t>14/10</t>
  </si>
  <si>
    <t>18/8</t>
  </si>
  <si>
    <t>18/2</t>
  </si>
  <si>
    <t>Омлет запеченный или паровой</t>
  </si>
  <si>
    <t>Какао с молоком и витаминами Витошка</t>
  </si>
  <si>
    <t>Хлеб с сыром</t>
  </si>
  <si>
    <t>Пряники</t>
  </si>
  <si>
    <t>сладкое</t>
  </si>
  <si>
    <t>2/6</t>
  </si>
  <si>
    <t>2/13</t>
  </si>
  <si>
    <t>Фрикадельки из мяса говядины припущенные</t>
  </si>
  <si>
    <t>16/2</t>
  </si>
  <si>
    <t>39/8</t>
  </si>
  <si>
    <t xml:space="preserve">Чай </t>
  </si>
  <si>
    <t>29/2</t>
  </si>
  <si>
    <t>2/9</t>
  </si>
  <si>
    <t>Капуста тушеная</t>
  </si>
  <si>
    <t>4/2</t>
  </si>
  <si>
    <t>11/3</t>
  </si>
  <si>
    <t>Запеканка (сырники) из творога с молоком сгущеным</t>
  </si>
  <si>
    <t>Суп-пюре гороховый с гренками (сухариками)</t>
  </si>
  <si>
    <t>Суп картофельный с макаронными изделиями с мясными фрикадельками</t>
  </si>
  <si>
    <t>Суп-пюре из картофеля с гренками (сухариками)</t>
  </si>
  <si>
    <t>Каша молочная ассорти (рис, пшено) с маслом сливочным</t>
  </si>
  <si>
    <t>17/4</t>
  </si>
  <si>
    <t>Бананы</t>
  </si>
  <si>
    <t>Тефтели рыбные с рисом в соусе (минтай)</t>
  </si>
  <si>
    <t>19/7</t>
  </si>
  <si>
    <t xml:space="preserve">Биточки (котлеты) из мяса говядины с крупой (геркулес) </t>
  </si>
  <si>
    <t>Мандарины</t>
  </si>
  <si>
    <t>Печень по-строгановски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</si>
  <si>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</si>
  <si>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</si>
  <si>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Рагу из овощей</t>
  </si>
  <si>
    <t>30/10</t>
  </si>
  <si>
    <t>Чай с молоком</t>
  </si>
  <si>
    <t xml:space="preserve">Рассольник с крупой и сметаной (вариант 2) </t>
  </si>
  <si>
    <t>Макаронные изделия отварные  с сыром</t>
  </si>
  <si>
    <t>Суп молочный с лапшой</t>
  </si>
  <si>
    <t xml:space="preserve">Суп картофельный с бобовыми </t>
  </si>
  <si>
    <t>Бедро куриное отварное в соусе (вариант 2)</t>
  </si>
  <si>
    <t>6/7</t>
  </si>
  <si>
    <t xml:space="preserve">Борщ с картофелем </t>
  </si>
  <si>
    <t>Салат из  моркови с растительным маслом</t>
  </si>
  <si>
    <t>16/1</t>
  </si>
  <si>
    <t>Салат из свежих томатов с растительным маслом</t>
  </si>
  <si>
    <t>20/1</t>
  </si>
  <si>
    <t>Салат из белокочанной капусты с морковью и растительным маслом</t>
  </si>
  <si>
    <t>Салат из свежих огурцов с растительным маслом</t>
  </si>
  <si>
    <t>19/1</t>
  </si>
  <si>
    <t>Салат из белокачанной капусты с луком и растительным маслом</t>
  </si>
  <si>
    <t>4/1</t>
  </si>
  <si>
    <t xml:space="preserve">Макаронные изделия отварные </t>
  </si>
  <si>
    <t>Каша рисовая рассыпчатая</t>
  </si>
  <si>
    <t>43/3</t>
  </si>
  <si>
    <t>Рыба, запеченная в молочном соусе (горбуша)</t>
  </si>
  <si>
    <t>Суп картофельный с крупой и с мясными фрикадельками</t>
  </si>
  <si>
    <t xml:space="preserve">Каша гречневая рассыпчатая </t>
  </si>
  <si>
    <t>39/3</t>
  </si>
  <si>
    <t>24/8</t>
  </si>
  <si>
    <t>Биточки из мяса говядины с морковью</t>
  </si>
  <si>
    <t>46/3</t>
  </si>
  <si>
    <t>МАОУ СОШ № 2 ГО Карпинск</t>
  </si>
  <si>
    <t>ИО директора</t>
  </si>
  <si>
    <t>Балтабаев И.М.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</si>
</sst>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2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164" fontId="23" fillId="0" borderId="0" applyFont="0" applyFill="0" applyBorder="0" applyAlignment="0" applyProtection="0"/>
  </cellStyleXfs>
  <cellXfs count="230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17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17" fillId="4" borderId="5" xfId="0" applyFont="1" applyFill="1" applyBorder="1" applyAlignment="1">
      <alignment wrapText="1"/>
    </xf>
    <xf numFmtId="1" fontId="17" fillId="4" borderId="5" xfId="0" applyNumberFormat="1" applyFont="1" applyFill="1" applyBorder="1"/>
    <xf numFmtId="0" fontId="17" fillId="4" borderId="2" xfId="0" applyFont="1" applyFill="1" applyBorder="1" applyAlignment="1">
      <alignment wrapText="1"/>
    </xf>
    <xf numFmtId="1" fontId="17" fillId="4" borderId="2" xfId="0" applyNumberFormat="1" applyFont="1" applyFill="1" applyBorder="1" applyAlignment="1">
      <alignment horizontal="right"/>
    </xf>
    <xf numFmtId="1" fontId="17" fillId="4" borderId="2" xfId="0" applyNumberFormat="1" applyFont="1" applyFill="1" applyBorder="1"/>
    <xf numFmtId="0" fontId="8" fillId="4" borderId="2" xfId="0" applyFont="1" applyFill="1" applyBorder="1" applyAlignment="1" applyProtection="1">
      <alignment wrapText="1"/>
      <protection locked="0"/>
    </xf>
    <xf numFmtId="0" fontId="19" fillId="4" borderId="2" xfId="0" applyFont="1" applyFill="1" applyBorder="1" applyAlignment="1" applyProtection="1">
      <alignment vertical="top" wrapText="1"/>
      <protection locked="0"/>
    </xf>
    <xf numFmtId="0" fontId="8" fillId="0" borderId="13" xfId="0" applyFont="1" applyBorder="1"/>
    <xf numFmtId="0" fontId="8" fillId="4" borderId="4" xfId="0" applyFont="1" applyFill="1" applyBorder="1"/>
    <xf numFmtId="0" fontId="8" fillId="0" borderId="6" xfId="0" applyFont="1" applyBorder="1"/>
    <xf numFmtId="0" fontId="8" fillId="4" borderId="2" xfId="0" applyFont="1" applyFill="1" applyBorder="1" applyProtection="1">
      <protection locked="0"/>
    </xf>
    <xf numFmtId="1" fontId="17" fillId="4" borderId="5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8" fillId="4" borderId="2" xfId="0" applyNumberFormat="1" applyFont="1" applyFill="1" applyBorder="1" applyProtection="1">
      <protection locked="0"/>
    </xf>
    <xf numFmtId="1" fontId="8" fillId="4" borderId="20" xfId="0" applyNumberFormat="1" applyFont="1" applyFill="1" applyBorder="1" applyProtection="1">
      <protection locked="0"/>
    </xf>
    <xf numFmtId="0" fontId="19" fillId="4" borderId="4" xfId="0" applyFont="1" applyFill="1" applyBorder="1" applyAlignment="1" applyProtection="1">
      <alignment vertical="top" wrapText="1"/>
      <protection locked="0"/>
    </xf>
    <xf numFmtId="0" fontId="19" fillId="4" borderId="4" xfId="0" applyFont="1" applyFill="1" applyBorder="1" applyAlignment="1" applyProtection="1">
      <alignment horizontal="center" vertical="top" wrapText="1"/>
      <protection locked="0"/>
    </xf>
    <xf numFmtId="1" fontId="19" fillId="4" borderId="4" xfId="0" applyNumberFormat="1" applyFont="1" applyFill="1" applyBorder="1" applyAlignment="1" applyProtection="1">
      <alignment horizontal="center" vertical="top" wrapText="1"/>
      <protection locked="0"/>
    </xf>
    <xf numFmtId="0" fontId="19" fillId="4" borderId="27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1" fontId="19" fillId="4" borderId="2" xfId="0" applyNumberFormat="1" applyFont="1" applyFill="1" applyBorder="1" applyAlignment="1" applyProtection="1">
      <alignment horizontal="center" vertical="top" wrapText="1"/>
      <protection locked="0"/>
    </xf>
    <xf numFmtId="0" fontId="19" fillId="4" borderId="26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Protection="1"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1" fontId="19" fillId="2" borderId="2" xfId="0" applyNumberFormat="1" applyFont="1" applyFill="1" applyBorder="1" applyAlignment="1" applyProtection="1">
      <alignment horizontal="center" vertical="top" wrapText="1"/>
      <protection locked="0"/>
    </xf>
    <xf numFmtId="0" fontId="19" fillId="2" borderId="2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20" fillId="0" borderId="2" xfId="0" applyFont="1" applyBorder="1" applyAlignment="1" applyProtection="1">
      <alignment horizontal="right"/>
      <protection locked="0"/>
    </xf>
    <xf numFmtId="0" fontId="19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top" wrapText="1"/>
    </xf>
    <xf numFmtId="1" fontId="19" fillId="0" borderId="2" xfId="0" applyNumberFormat="1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8" fillId="0" borderId="5" xfId="0" applyFont="1" applyBorder="1"/>
    <xf numFmtId="0" fontId="19" fillId="3" borderId="3" xfId="0" applyFont="1" applyFill="1" applyBorder="1" applyAlignment="1">
      <alignment vertical="top" wrapText="1"/>
    </xf>
    <xf numFmtId="1" fontId="19" fillId="3" borderId="3" xfId="0" applyNumberFormat="1" applyFont="1" applyFill="1" applyBorder="1" applyAlignment="1">
      <alignment horizontal="center" vertical="top" wrapText="1"/>
    </xf>
    <xf numFmtId="1" fontId="19" fillId="3" borderId="28" xfId="0" applyNumberFormat="1" applyFont="1" applyFill="1" applyBorder="1" applyAlignment="1">
      <alignment horizontal="center" vertical="top" wrapText="1"/>
    </xf>
    <xf numFmtId="0" fontId="8" fillId="4" borderId="4" xfId="0" applyFont="1" applyFill="1" applyBorder="1" applyAlignment="1" applyProtection="1">
      <alignment wrapText="1"/>
      <protection locked="0"/>
    </xf>
    <xf numFmtId="1" fontId="19" fillId="4" borderId="20" xfId="0" applyNumberFormat="1" applyFont="1" applyFill="1" applyBorder="1" applyAlignment="1" applyProtection="1">
      <alignment horizontal="center" vertical="top" wrapText="1"/>
      <protection locked="0"/>
    </xf>
    <xf numFmtId="0" fontId="19" fillId="3" borderId="3" xfId="0" applyFont="1" applyFill="1" applyBorder="1" applyAlignment="1">
      <alignment horizontal="center" vertical="top" wrapText="1"/>
    </xf>
    <xf numFmtId="0" fontId="19" fillId="2" borderId="4" xfId="0" applyFont="1" applyFill="1" applyBorder="1" applyAlignment="1" applyProtection="1">
      <alignment vertical="top" wrapText="1"/>
      <protection locked="0"/>
    </xf>
    <xf numFmtId="0" fontId="19" fillId="2" borderId="4" xfId="0" applyFont="1" applyFill="1" applyBorder="1" applyAlignment="1" applyProtection="1">
      <alignment horizontal="center" vertical="top" wrapText="1"/>
      <protection locked="0"/>
    </xf>
    <xf numFmtId="1" fontId="19" fillId="2" borderId="8" xfId="0" applyNumberFormat="1" applyFont="1" applyFill="1" applyBorder="1" applyAlignment="1" applyProtection="1">
      <alignment horizontal="center" vertical="top" wrapText="1"/>
      <protection locked="0"/>
    </xf>
    <xf numFmtId="0" fontId="19" fillId="2" borderId="27" xfId="0" applyFont="1" applyFill="1" applyBorder="1" applyAlignment="1" applyProtection="1">
      <alignment horizontal="center" vertical="top" wrapText="1"/>
      <protection locked="0"/>
    </xf>
    <xf numFmtId="0" fontId="19" fillId="0" borderId="5" xfId="0" applyFont="1" applyBorder="1" applyAlignment="1">
      <alignment vertical="top" wrapText="1"/>
    </xf>
    <xf numFmtId="0" fontId="19" fillId="0" borderId="5" xfId="0" applyFont="1" applyBorder="1" applyAlignment="1">
      <alignment horizontal="center" vertical="top" wrapText="1"/>
    </xf>
    <xf numFmtId="1" fontId="19" fillId="0" borderId="5" xfId="0" applyNumberFormat="1" applyFont="1" applyBorder="1" applyAlignment="1">
      <alignment horizontal="center" vertical="top" wrapText="1"/>
    </xf>
    <xf numFmtId="0" fontId="8" fillId="4" borderId="1" xfId="0" applyFont="1" applyFill="1" applyBorder="1" applyProtection="1">
      <protection locked="0"/>
    </xf>
    <xf numFmtId="0" fontId="8" fillId="4" borderId="2" xfId="2" applyFont="1" applyFill="1" applyBorder="1" applyAlignment="1" applyProtection="1">
      <alignment wrapText="1"/>
      <protection locked="0"/>
    </xf>
    <xf numFmtId="1" fontId="17" fillId="4" borderId="30" xfId="0" applyNumberFormat="1" applyFont="1" applyFill="1" applyBorder="1"/>
    <xf numFmtId="2" fontId="19" fillId="0" borderId="26" xfId="0" applyNumberFormat="1" applyFont="1" applyBorder="1" applyAlignment="1">
      <alignment horizontal="center" vertical="top" wrapText="1"/>
    </xf>
    <xf numFmtId="0" fontId="8" fillId="4" borderId="1" xfId="0" applyFont="1" applyFill="1" applyBorder="1"/>
    <xf numFmtId="1" fontId="19" fillId="0" borderId="20" xfId="0" applyNumberFormat="1" applyFont="1" applyBorder="1" applyAlignment="1">
      <alignment horizontal="center" vertical="top" wrapText="1"/>
    </xf>
    <xf numFmtId="1" fontId="19" fillId="2" borderId="20" xfId="0" applyNumberFormat="1" applyFont="1" applyFill="1" applyBorder="1" applyAlignment="1" applyProtection="1">
      <alignment horizontal="center" vertical="top" wrapText="1"/>
      <protection locked="0"/>
    </xf>
    <xf numFmtId="165" fontId="19" fillId="0" borderId="26" xfId="0" applyNumberFormat="1" applyFont="1" applyBorder="1" applyAlignment="1">
      <alignment horizontal="center" vertical="top" wrapText="1"/>
    </xf>
    <xf numFmtId="1" fontId="19" fillId="0" borderId="10" xfId="0" applyNumberFormat="1" applyFont="1" applyBorder="1" applyAlignment="1">
      <alignment horizontal="center"/>
    </xf>
    <xf numFmtId="0" fontId="7" fillId="4" borderId="2" xfId="0" applyFont="1" applyFill="1" applyBorder="1"/>
    <xf numFmtId="0" fontId="5" fillId="4" borderId="4" xfId="0" applyFont="1" applyFill="1" applyBorder="1" applyAlignment="1" applyProtection="1">
      <alignment wrapText="1"/>
      <protection locked="0"/>
    </xf>
    <xf numFmtId="1" fontId="5" fillId="4" borderId="4" xfId="0" applyNumberFormat="1" applyFont="1" applyFill="1" applyBorder="1" applyProtection="1"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1" fontId="5" fillId="4" borderId="2" xfId="0" applyNumberFormat="1" applyFont="1" applyFill="1" applyBorder="1" applyProtection="1">
      <protection locked="0"/>
    </xf>
    <xf numFmtId="1" fontId="5" fillId="4" borderId="20" xfId="0" applyNumberFormat="1" applyFont="1" applyFill="1" applyBorder="1" applyProtection="1">
      <protection locked="0"/>
    </xf>
    <xf numFmtId="1" fontId="5" fillId="4" borderId="1" xfId="0" applyNumberFormat="1" applyFont="1" applyFill="1" applyBorder="1" applyProtection="1">
      <protection locked="0"/>
    </xf>
    <xf numFmtId="1" fontId="5" fillId="4" borderId="5" xfId="0" applyNumberFormat="1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0" fontId="5" fillId="4" borderId="5" xfId="0" applyFont="1" applyFill="1" applyBorder="1" applyAlignment="1" applyProtection="1">
      <alignment wrapText="1"/>
      <protection locked="0"/>
    </xf>
    <xf numFmtId="1" fontId="24" fillId="4" borderId="5" xfId="0" applyNumberFormat="1" applyFont="1" applyFill="1" applyBorder="1"/>
    <xf numFmtId="1" fontId="5" fillId="4" borderId="2" xfId="1" applyNumberFormat="1" applyFont="1" applyFill="1" applyBorder="1" applyProtection="1">
      <protection locked="0"/>
    </xf>
    <xf numFmtId="0" fontId="8" fillId="4" borderId="4" xfId="0" applyFont="1" applyFill="1" applyBorder="1" applyProtection="1">
      <protection locked="0"/>
    </xf>
    <xf numFmtId="0" fontId="5" fillId="4" borderId="5" xfId="0" applyFont="1" applyFill="1" applyBorder="1"/>
    <xf numFmtId="0" fontId="5" fillId="4" borderId="2" xfId="0" applyFont="1" applyFill="1" applyBorder="1"/>
    <xf numFmtId="0" fontId="16" fillId="4" borderId="2" xfId="2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16" fillId="4" borderId="2" xfId="2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2" xfId="0" applyFill="1" applyBorder="1"/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17" fillId="4" borderId="6" xfId="0" applyNumberFormat="1" applyFont="1" applyFill="1" applyBorder="1"/>
    <xf numFmtId="1" fontId="25" fillId="4" borderId="6" xfId="0" applyNumberFormat="1" applyFont="1" applyFill="1" applyBorder="1"/>
    <xf numFmtId="1" fontId="26" fillId="4" borderId="6" xfId="0" applyNumberFormat="1" applyFont="1" applyFill="1" applyBorder="1"/>
    <xf numFmtId="1" fontId="0" fillId="4" borderId="2" xfId="0" applyNumberFormat="1" applyFont="1" applyFill="1" applyBorder="1" applyProtection="1">
      <protection locked="0"/>
    </xf>
    <xf numFmtId="1" fontId="24" fillId="4" borderId="30" xfId="0" applyNumberFormat="1" applyFont="1" applyFill="1" applyBorder="1"/>
    <xf numFmtId="1" fontId="17" fillId="4" borderId="20" xfId="0" applyNumberFormat="1" applyFont="1" applyFill="1" applyBorder="1"/>
    <xf numFmtId="0" fontId="0" fillId="4" borderId="4" xfId="0" applyFill="1" applyBorder="1" applyAlignment="1" applyProtection="1">
      <alignment wrapText="1"/>
      <protection locked="0"/>
    </xf>
    <xf numFmtId="1" fontId="24" fillId="4" borderId="2" xfId="0" applyNumberFormat="1" applyFont="1" applyFill="1" applyBorder="1"/>
    <xf numFmtId="1" fontId="0" fillId="4" borderId="4" xfId="0" applyNumberFormat="1" applyFill="1" applyBorder="1" applyProtection="1">
      <protection locked="0"/>
    </xf>
    <xf numFmtId="0" fontId="4" fillId="4" borderId="2" xfId="0" applyFont="1" applyFill="1" applyBorder="1"/>
    <xf numFmtId="1" fontId="19" fillId="2" borderId="4" xfId="0" applyNumberFormat="1" applyFont="1" applyFill="1" applyBorder="1" applyAlignment="1" applyProtection="1">
      <alignment horizontal="center" vertical="top" wrapText="1"/>
      <protection locked="0"/>
    </xf>
    <xf numFmtId="0" fontId="14" fillId="0" borderId="32" xfId="0" applyFont="1" applyBorder="1" applyAlignment="1">
      <alignment horizontal="center" vertical="center" wrapText="1"/>
    </xf>
    <xf numFmtId="1" fontId="19" fillId="0" borderId="22" xfId="0" applyNumberFormat="1" applyFont="1" applyBorder="1" applyAlignment="1">
      <alignment horizontal="center" vertical="top" wrapText="1"/>
    </xf>
    <xf numFmtId="1" fontId="19" fillId="0" borderId="32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 vertical="center" wrapText="1"/>
    </xf>
    <xf numFmtId="2" fontId="19" fillId="0" borderId="31" xfId="0" applyNumberFormat="1" applyFont="1" applyBorder="1" applyAlignment="1">
      <alignment horizontal="center"/>
    </xf>
    <xf numFmtId="1" fontId="5" fillId="4" borderId="2" xfId="2" applyNumberFormat="1" applyFont="1" applyFill="1" applyBorder="1" applyProtection="1">
      <protection locked="0"/>
    </xf>
    <xf numFmtId="1" fontId="16" fillId="4" borderId="4" xfId="2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Protection="1">
      <protection locked="0"/>
    </xf>
    <xf numFmtId="1" fontId="3" fillId="4" borderId="8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22" fillId="4" borderId="5" xfId="0" applyNumberFormat="1" applyFont="1" applyFill="1" applyBorder="1"/>
    <xf numFmtId="0" fontId="2" fillId="4" borderId="2" xfId="0" applyFont="1" applyFill="1" applyBorder="1"/>
    <xf numFmtId="0" fontId="2" fillId="4" borderId="5" xfId="0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1" fontId="2" fillId="4" borderId="34" xfId="0" applyNumberFormat="1" applyFont="1" applyFill="1" applyBorder="1" applyProtection="1">
      <protection locked="0"/>
    </xf>
    <xf numFmtId="1" fontId="2" fillId="4" borderId="20" xfId="0" applyNumberFormat="1" applyFont="1" applyFill="1" applyBorder="1" applyProtection="1">
      <protection locked="0"/>
    </xf>
    <xf numFmtId="0" fontId="9" fillId="0" borderId="0" xfId="0" applyFont="1" applyAlignment="1">
      <alignment horizontal="center"/>
    </xf>
    <xf numFmtId="1" fontId="17" fillId="4" borderId="5" xfId="0" applyNumberFormat="1" applyFont="1" applyFill="1" applyBorder="1" applyAlignment="1">
      <alignment horizontal="center"/>
    </xf>
    <xf numFmtId="1" fontId="17" fillId="4" borderId="2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Alignment="1" applyProtection="1">
      <alignment horizontal="center"/>
      <protection locked="0"/>
    </xf>
    <xf numFmtId="1" fontId="3" fillId="4" borderId="4" xfId="0" applyNumberFormat="1" applyFont="1" applyFill="1" applyBorder="1" applyAlignment="1" applyProtection="1">
      <alignment horizontal="center"/>
      <protection locked="0"/>
    </xf>
    <xf numFmtId="1" fontId="5" fillId="4" borderId="4" xfId="0" applyNumberFormat="1" applyFont="1" applyFill="1" applyBorder="1" applyAlignment="1" applyProtection="1">
      <alignment horizontal="center"/>
      <protection locked="0"/>
    </xf>
    <xf numFmtId="1" fontId="5" fillId="4" borderId="2" xfId="0" applyNumberFormat="1" applyFont="1" applyFill="1" applyBorder="1" applyAlignment="1" applyProtection="1">
      <alignment horizontal="center"/>
      <protection locked="0"/>
    </xf>
    <xf numFmtId="1" fontId="5" fillId="4" borderId="5" xfId="0" applyNumberFormat="1" applyFont="1" applyFill="1" applyBorder="1" applyAlignment="1" applyProtection="1">
      <alignment horizontal="center"/>
      <protection locked="0"/>
    </xf>
    <xf numFmtId="1" fontId="5" fillId="4" borderId="22" xfId="0" applyNumberFormat="1" applyFont="1" applyFill="1" applyBorder="1" applyAlignment="1" applyProtection="1">
      <alignment horizontal="center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0" fontId="5" fillId="4" borderId="2" xfId="0" applyNumberFormat="1" applyFont="1" applyFill="1" applyBorder="1" applyAlignment="1" applyProtection="1">
      <alignment horizontal="center"/>
      <protection locked="0"/>
    </xf>
    <xf numFmtId="0" fontId="5" fillId="4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21" xfId="0" applyNumberFormat="1" applyFont="1" applyFill="1" applyBorder="1" applyAlignment="1" applyProtection="1">
      <alignment horizontal="center"/>
      <protection locked="0"/>
    </xf>
    <xf numFmtId="0" fontId="5" fillId="4" borderId="22" xfId="0" applyNumberFormat="1" applyFont="1" applyFill="1" applyBorder="1" applyAlignment="1" applyProtection="1">
      <alignment horizontal="center"/>
      <protection locked="0"/>
    </xf>
    <xf numFmtId="0" fontId="5" fillId="4" borderId="5" xfId="0" applyNumberFormat="1" applyFont="1" applyFill="1" applyBorder="1" applyAlignment="1" applyProtection="1">
      <alignment horizontal="center"/>
      <protection locked="0"/>
    </xf>
    <xf numFmtId="1" fontId="5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0" fontId="8" fillId="4" borderId="2" xfId="2" applyNumberFormat="1" applyFon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horizontal="center" vertical="center"/>
      <protection locked="0"/>
    </xf>
    <xf numFmtId="0" fontId="5" fillId="4" borderId="22" xfId="0" applyNumberFormat="1" applyFont="1" applyFill="1" applyBorder="1" applyAlignment="1" applyProtection="1">
      <alignment horizontal="center" vertical="center"/>
      <protection locked="0"/>
    </xf>
    <xf numFmtId="1" fontId="0" fillId="4" borderId="21" xfId="0" applyNumberFormat="1" applyFill="1" applyBorder="1" applyAlignment="1" applyProtection="1">
      <alignment horizontal="center"/>
      <protection locked="0"/>
    </xf>
    <xf numFmtId="1" fontId="0" fillId="4" borderId="22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22" fillId="4" borderId="5" xfId="0" applyNumberFormat="1" applyFont="1" applyFill="1" applyBorder="1" applyAlignment="1">
      <alignment horizontal="center"/>
    </xf>
    <xf numFmtId="1" fontId="0" fillId="4" borderId="24" xfId="0" applyNumberForma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horizontal="center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5" fillId="4" borderId="4" xfId="0" applyFont="1" applyFill="1" applyBorder="1"/>
    <xf numFmtId="2" fontId="17" fillId="4" borderId="29" xfId="0" applyNumberFormat="1" applyFont="1" applyFill="1" applyBorder="1" applyAlignment="1">
      <alignment horizontal="center"/>
    </xf>
    <xf numFmtId="2" fontId="17" fillId="4" borderId="26" xfId="0" applyNumberFormat="1" applyFont="1" applyFill="1" applyBorder="1" applyAlignment="1">
      <alignment horizontal="center"/>
    </xf>
    <xf numFmtId="2" fontId="5" fillId="4" borderId="27" xfId="0" applyNumberFormat="1" applyFont="1" applyFill="1" applyBorder="1" applyAlignment="1" applyProtection="1">
      <alignment horizontal="center"/>
      <protection locked="0"/>
    </xf>
    <xf numFmtId="0" fontId="5" fillId="4" borderId="26" xfId="0" applyFont="1" applyFill="1" applyBorder="1" applyAlignment="1" applyProtection="1">
      <alignment horizontal="center" vertical="top" wrapText="1"/>
      <protection locked="0"/>
    </xf>
    <xf numFmtId="2" fontId="5" fillId="4" borderId="26" xfId="0" applyNumberFormat="1" applyFont="1" applyFill="1" applyBorder="1" applyAlignment="1" applyProtection="1">
      <alignment horizontal="center"/>
      <protection locked="0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2" fontId="8" fillId="4" borderId="25" xfId="0" applyNumberFormat="1" applyFont="1" applyFill="1" applyBorder="1" applyAlignment="1" applyProtection="1">
      <alignment horizontal="center"/>
      <protection locked="0"/>
    </xf>
    <xf numFmtId="2" fontId="8" fillId="4" borderId="26" xfId="0" applyNumberFormat="1" applyFont="1" applyFill="1" applyBorder="1" applyAlignment="1" applyProtection="1">
      <alignment horizontal="center"/>
      <protection locked="0"/>
    </xf>
    <xf numFmtId="2" fontId="17" fillId="4" borderId="33" xfId="0" applyNumberFormat="1" applyFont="1" applyFill="1" applyBorder="1" applyAlignment="1">
      <alignment horizontal="center"/>
    </xf>
    <xf numFmtId="2" fontId="5" fillId="4" borderId="29" xfId="0" applyNumberFormat="1" applyFont="1" applyFill="1" applyBorder="1" applyAlignment="1" applyProtection="1">
      <alignment horizontal="center"/>
      <protection locked="0"/>
    </xf>
    <xf numFmtId="2" fontId="3" fillId="4" borderId="25" xfId="0" applyNumberFormat="1" applyFont="1" applyFill="1" applyBorder="1" applyAlignment="1" applyProtection="1">
      <alignment horizontal="center"/>
      <protection locked="0"/>
    </xf>
    <xf numFmtId="0" fontId="17" fillId="4" borderId="29" xfId="3" applyNumberFormat="1" applyFont="1" applyFill="1" applyBorder="1" applyAlignment="1">
      <alignment horizontal="center"/>
    </xf>
    <xf numFmtId="0" fontId="17" fillId="4" borderId="26" xfId="3" applyNumberFormat="1" applyFont="1" applyFill="1" applyBorder="1" applyAlignment="1">
      <alignment horizontal="center"/>
    </xf>
    <xf numFmtId="0" fontId="5" fillId="4" borderId="29" xfId="0" applyFont="1" applyFill="1" applyBorder="1" applyAlignment="1" applyProtection="1">
      <alignment horizontal="center"/>
      <protection locked="0"/>
    </xf>
    <xf numFmtId="2" fontId="16" fillId="4" borderId="27" xfId="2" applyNumberFormat="1" applyFill="1" applyBorder="1" applyAlignment="1" applyProtection="1">
      <alignment horizontal="center"/>
      <protection locked="0"/>
    </xf>
    <xf numFmtId="2" fontId="16" fillId="4" borderId="26" xfId="2" applyNumberFormat="1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2" fontId="0" fillId="4" borderId="27" xfId="0" applyNumberForma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</xf>
    <xf numFmtId="0" fontId="17" fillId="4" borderId="24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9" fillId="4" borderId="23" xfId="0" applyFont="1" applyFill="1" applyBorder="1" applyAlignment="1" applyProtection="1">
      <alignment horizontal="center" vertical="top" wrapText="1"/>
      <protection locked="0"/>
    </xf>
    <xf numFmtId="0" fontId="19" fillId="4" borderId="22" xfId="0" applyFont="1" applyFill="1" applyBorder="1" applyAlignment="1" applyProtection="1">
      <alignment horizontal="center" vertical="top" wrapText="1"/>
      <protection locked="0"/>
    </xf>
    <xf numFmtId="0" fontId="19" fillId="2" borderId="22" xfId="0" applyFont="1" applyFill="1" applyBorder="1" applyAlignment="1" applyProtection="1">
      <alignment horizontal="center" vertical="top" wrapText="1"/>
      <protection locked="0"/>
    </xf>
    <xf numFmtId="0" fontId="19" fillId="0" borderId="22" xfId="0" applyFont="1" applyBorder="1" applyAlignment="1">
      <alignment horizontal="center" vertical="top" wrapText="1"/>
    </xf>
    <xf numFmtId="1" fontId="19" fillId="3" borderId="18" xfId="0" applyNumberFormat="1" applyFont="1" applyFill="1" applyBorder="1" applyAlignment="1">
      <alignment horizontal="center" vertical="top" wrapText="1"/>
    </xf>
    <xf numFmtId="49" fontId="3" fillId="4" borderId="23" xfId="0" applyNumberFormat="1" applyFont="1" applyFill="1" applyBorder="1" applyAlignment="1" applyProtection="1">
      <alignment horizontal="center"/>
      <protection locked="0"/>
    </xf>
    <xf numFmtId="49" fontId="6" fillId="4" borderId="23" xfId="0" applyNumberFormat="1" applyFont="1" applyFill="1" applyBorder="1" applyAlignment="1" applyProtection="1">
      <alignment horizontal="center"/>
      <protection locked="0"/>
    </xf>
    <xf numFmtId="49" fontId="6" fillId="4" borderId="22" xfId="0" applyNumberFormat="1" applyFont="1" applyFill="1" applyBorder="1" applyAlignment="1" applyProtection="1">
      <alignment horizontal="center"/>
      <protection locked="0"/>
    </xf>
    <xf numFmtId="49" fontId="3" fillId="4" borderId="22" xfId="0" applyNumberFormat="1" applyFont="1" applyFill="1" applyBorder="1" applyAlignment="1" applyProtection="1">
      <alignment horizontal="center"/>
      <protection locked="0"/>
    </xf>
    <xf numFmtId="49" fontId="5" fillId="4" borderId="22" xfId="0" applyNumberFormat="1" applyFont="1" applyFill="1" applyBorder="1" applyAlignment="1" applyProtection="1">
      <alignment horizontal="center"/>
      <protection locked="0"/>
    </xf>
    <xf numFmtId="49" fontId="2" fillId="4" borderId="22" xfId="0" applyNumberFormat="1" applyFont="1" applyFill="1" applyBorder="1" applyAlignment="1" applyProtection="1">
      <alignment horizontal="center"/>
      <protection locked="0"/>
    </xf>
    <xf numFmtId="49" fontId="5" fillId="4" borderId="21" xfId="0" applyNumberFormat="1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8" fillId="4" borderId="22" xfId="0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 vertical="top" wrapText="1"/>
      <protection locked="0"/>
    </xf>
    <xf numFmtId="49" fontId="8" fillId="4" borderId="21" xfId="0" applyNumberFormat="1" applyFont="1" applyFill="1" applyBorder="1" applyAlignment="1" applyProtection="1">
      <alignment horizontal="center"/>
      <protection locked="0"/>
    </xf>
    <xf numFmtId="49" fontId="8" fillId="4" borderId="22" xfId="0" applyNumberFormat="1" applyFont="1" applyFill="1" applyBorder="1" applyAlignment="1" applyProtection="1">
      <alignment horizontal="center"/>
      <protection locked="0"/>
    </xf>
    <xf numFmtId="0" fontId="5" fillId="4" borderId="23" xfId="0" applyFont="1" applyFill="1" applyBorder="1" applyAlignment="1" applyProtection="1">
      <alignment horizontal="center"/>
      <protection locked="0"/>
    </xf>
    <xf numFmtId="49" fontId="5" fillId="4" borderId="22" xfId="0" applyNumberFormat="1" applyFont="1" applyFill="1" applyBorder="1" applyAlignment="1" applyProtection="1">
      <alignment horizontal="center" wrapText="1"/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Alignment="1" applyProtection="1">
      <alignment horizontal="center" wrapText="1"/>
      <protection locked="0"/>
    </xf>
    <xf numFmtId="0" fontId="19" fillId="0" borderId="24" xfId="0" applyFont="1" applyBorder="1" applyAlignment="1">
      <alignment horizontal="center" vertical="top" wrapText="1"/>
    </xf>
    <xf numFmtId="49" fontId="5" fillId="4" borderId="24" xfId="0" applyNumberFormat="1" applyFont="1" applyFill="1" applyBorder="1" applyAlignment="1" applyProtection="1">
      <alignment horizontal="center"/>
      <protection locked="0"/>
    </xf>
    <xf numFmtId="49" fontId="3" fillId="4" borderId="21" xfId="0" applyNumberFormat="1" applyFont="1" applyFill="1" applyBorder="1" applyAlignment="1" applyProtection="1">
      <alignment horizontal="center"/>
      <protection locked="0"/>
    </xf>
    <xf numFmtId="0" fontId="5" fillId="4" borderId="22" xfId="2" quotePrefix="1" applyFont="1" applyFill="1" applyBorder="1" applyAlignment="1" applyProtection="1">
      <alignment horizontal="center"/>
      <protection locked="0"/>
    </xf>
    <xf numFmtId="0" fontId="16" fillId="4" borderId="22" xfId="2" quotePrefix="1" applyFill="1" applyBorder="1" applyAlignment="1" applyProtection="1">
      <alignment horizontal="center"/>
      <protection locked="0"/>
    </xf>
    <xf numFmtId="0" fontId="0" fillId="4" borderId="22" xfId="2" applyFont="1" applyFill="1" applyBorder="1" applyAlignment="1" applyProtection="1">
      <alignment horizontal="center"/>
      <protection locked="0"/>
    </xf>
    <xf numFmtId="165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 wrapText="1"/>
      <protection locked="0"/>
    </xf>
    <xf numFmtId="0" fontId="0" fillId="4" borderId="24" xfId="0" applyFill="1" applyBorder="1" applyAlignment="1" applyProtection="1">
      <alignment horizontal="center"/>
      <protection locked="0"/>
    </xf>
    <xf numFmtId="165" fontId="19" fillId="0" borderId="22" xfId="0" applyNumberFormat="1" applyFont="1" applyBorder="1" applyAlignment="1">
      <alignment horizontal="center" vertical="top" wrapText="1"/>
    </xf>
    <xf numFmtId="0" fontId="22" fillId="4" borderId="24" xfId="0" applyFont="1" applyFill="1" applyBorder="1" applyAlignment="1">
      <alignment horizontal="center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21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2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2.7109375" style="1" customWidth="1"/>
    <col min="5" max="5" width="52.5703125" style="2" customWidth="1"/>
    <col min="6" max="6" width="9.28515625" style="136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136" customWidth="1"/>
    <col min="12" max="12" width="9.140625" style="136"/>
    <col min="13" max="16384" width="9.140625" style="2"/>
  </cols>
  <sheetData>
    <row r="1" spans="1:12" ht="15">
      <c r="A1" s="1" t="s">
        <v>7</v>
      </c>
      <c r="C1" s="224" t="s">
        <v>137</v>
      </c>
      <c r="D1" s="225"/>
      <c r="E1" s="225"/>
      <c r="F1" s="136" t="s">
        <v>16</v>
      </c>
      <c r="G1" s="2" t="s">
        <v>17</v>
      </c>
      <c r="H1" s="226" t="s">
        <v>138</v>
      </c>
      <c r="I1" s="226"/>
      <c r="J1" s="226"/>
      <c r="K1" s="226"/>
    </row>
    <row r="2" spans="1:12" ht="18">
      <c r="A2" s="20" t="s">
        <v>6</v>
      </c>
      <c r="C2" s="2"/>
      <c r="G2" s="2" t="s">
        <v>18</v>
      </c>
      <c r="H2" s="226" t="s">
        <v>139</v>
      </c>
      <c r="I2" s="226"/>
      <c r="J2" s="226"/>
      <c r="K2" s="226"/>
    </row>
    <row r="3" spans="1:12" ht="17.25" customHeight="1">
      <c r="A3" s="4" t="s">
        <v>8</v>
      </c>
      <c r="C3" s="2"/>
      <c r="D3" s="3"/>
      <c r="E3" s="22" t="s">
        <v>9</v>
      </c>
      <c r="G3" s="2" t="s">
        <v>19</v>
      </c>
      <c r="H3" s="26">
        <v>12</v>
      </c>
      <c r="I3" s="26">
        <v>1</v>
      </c>
      <c r="J3" s="27">
        <v>2026</v>
      </c>
      <c r="K3" s="185"/>
    </row>
    <row r="4" spans="1:12" ht="13.5" thickBot="1">
      <c r="C4" s="2"/>
      <c r="D4" s="4"/>
      <c r="H4" s="25" t="s">
        <v>35</v>
      </c>
      <c r="I4" s="25" t="s">
        <v>36</v>
      </c>
      <c r="J4" s="25" t="s">
        <v>37</v>
      </c>
    </row>
    <row r="5" spans="1:12" ht="34.5" thickBot="1">
      <c r="A5" s="23" t="s">
        <v>14</v>
      </c>
      <c r="B5" s="24" t="s">
        <v>15</v>
      </c>
      <c r="C5" s="21" t="s">
        <v>0</v>
      </c>
      <c r="D5" s="21" t="s">
        <v>13</v>
      </c>
      <c r="E5" s="21" t="s">
        <v>12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10</v>
      </c>
      <c r="K5" s="118" t="s">
        <v>11</v>
      </c>
      <c r="L5" s="121" t="s">
        <v>34</v>
      </c>
    </row>
    <row r="6" spans="1:12" ht="15">
      <c r="A6" s="10">
        <v>1</v>
      </c>
      <c r="B6" s="11">
        <v>1</v>
      </c>
      <c r="C6" s="35" t="s">
        <v>20</v>
      </c>
      <c r="D6" s="36" t="s">
        <v>27</v>
      </c>
      <c r="E6" s="28" t="s">
        <v>105</v>
      </c>
      <c r="F6" s="137">
        <v>100</v>
      </c>
      <c r="G6" s="29">
        <v>12.74</v>
      </c>
      <c r="H6" s="29">
        <v>14.22</v>
      </c>
      <c r="I6" s="29">
        <v>2.91</v>
      </c>
      <c r="J6" s="29">
        <v>191.03884541666653</v>
      </c>
      <c r="K6" s="186" t="str">
        <f>"9/8"</f>
        <v>9/8</v>
      </c>
      <c r="L6" s="167">
        <v>59.55</v>
      </c>
    </row>
    <row r="7" spans="1:12" ht="15">
      <c r="A7" s="12"/>
      <c r="B7" s="7"/>
      <c r="C7" s="37"/>
      <c r="D7" s="38" t="s">
        <v>28</v>
      </c>
      <c r="E7" s="28" t="s">
        <v>38</v>
      </c>
      <c r="F7" s="137">
        <v>150</v>
      </c>
      <c r="G7" s="29">
        <v>8.61</v>
      </c>
      <c r="H7" s="29">
        <v>6.83</v>
      </c>
      <c r="I7" s="29">
        <v>45.65</v>
      </c>
      <c r="J7" s="29">
        <v>265.926264</v>
      </c>
      <c r="K7" s="186" t="str">
        <f>"40/3"</f>
        <v>40/3</v>
      </c>
      <c r="L7" s="167"/>
    </row>
    <row r="8" spans="1:12" ht="15">
      <c r="A8" s="12"/>
      <c r="B8" s="7"/>
      <c r="C8" s="37"/>
      <c r="D8" s="40" t="s">
        <v>22</v>
      </c>
      <c r="E8" s="28" t="s">
        <v>39</v>
      </c>
      <c r="F8" s="137">
        <v>200</v>
      </c>
      <c r="G8" s="29">
        <v>0.08</v>
      </c>
      <c r="H8" s="29">
        <v>0.02</v>
      </c>
      <c r="I8" s="29">
        <v>9.84</v>
      </c>
      <c r="J8" s="29">
        <v>37.802231999999989</v>
      </c>
      <c r="K8" s="186" t="str">
        <f>"27/10"</f>
        <v>27/10</v>
      </c>
      <c r="L8" s="167"/>
    </row>
    <row r="9" spans="1:12" ht="15">
      <c r="A9" s="12"/>
      <c r="B9" s="7"/>
      <c r="C9" s="37"/>
      <c r="D9" s="40" t="s">
        <v>30</v>
      </c>
      <c r="E9" s="28" t="s">
        <v>43</v>
      </c>
      <c r="F9" s="137">
        <v>30</v>
      </c>
      <c r="G9" s="29">
        <v>2.0099999999999998</v>
      </c>
      <c r="H9" s="29">
        <v>0.21</v>
      </c>
      <c r="I9" s="29">
        <v>15.06</v>
      </c>
      <c r="J9" s="29">
        <v>63.162959999999991</v>
      </c>
      <c r="K9" s="186" t="str">
        <f>"пром."</f>
        <v>пром.</v>
      </c>
      <c r="L9" s="167"/>
    </row>
    <row r="10" spans="1:12" ht="15">
      <c r="A10" s="12"/>
      <c r="B10" s="7"/>
      <c r="C10" s="37"/>
      <c r="D10" s="40" t="s">
        <v>31</v>
      </c>
      <c r="E10" s="30" t="s">
        <v>44</v>
      </c>
      <c r="F10" s="138">
        <v>20</v>
      </c>
      <c r="G10" s="32">
        <v>1.32</v>
      </c>
      <c r="H10" s="32">
        <v>0.24</v>
      </c>
      <c r="I10" s="32">
        <v>8.34</v>
      </c>
      <c r="J10" s="32">
        <v>38.676000000000002</v>
      </c>
      <c r="K10" s="187" t="str">
        <f>"пром."</f>
        <v>пром.</v>
      </c>
      <c r="L10" s="168"/>
    </row>
    <row r="11" spans="1:12" ht="15">
      <c r="A11" s="12"/>
      <c r="B11" s="7"/>
      <c r="C11" s="37"/>
      <c r="D11" s="40" t="s">
        <v>23</v>
      </c>
      <c r="E11" s="43"/>
      <c r="F11" s="45"/>
      <c r="G11" s="45"/>
      <c r="H11" s="45"/>
      <c r="I11" s="45"/>
      <c r="J11" s="45"/>
      <c r="K11" s="188"/>
      <c r="L11" s="46"/>
    </row>
    <row r="12" spans="1:12" ht="15">
      <c r="A12" s="12"/>
      <c r="B12" s="7"/>
      <c r="C12" s="37"/>
      <c r="D12" s="38"/>
      <c r="E12" s="34"/>
      <c r="F12" s="47"/>
      <c r="G12" s="48"/>
      <c r="H12" s="48"/>
      <c r="I12" s="48"/>
      <c r="J12" s="48"/>
      <c r="K12" s="189"/>
      <c r="L12" s="49"/>
    </row>
    <row r="13" spans="1:12" ht="15">
      <c r="A13" s="12"/>
      <c r="B13" s="7"/>
      <c r="C13" s="37"/>
      <c r="D13" s="50"/>
      <c r="E13" s="51"/>
      <c r="F13" s="52"/>
      <c r="G13" s="53"/>
      <c r="H13" s="53"/>
      <c r="I13" s="53"/>
      <c r="J13" s="53"/>
      <c r="K13" s="190"/>
      <c r="L13" s="54"/>
    </row>
    <row r="14" spans="1:12" ht="15">
      <c r="A14" s="13"/>
      <c r="B14" s="9"/>
      <c r="C14" s="55"/>
      <c r="D14" s="56" t="s">
        <v>32</v>
      </c>
      <c r="E14" s="57"/>
      <c r="F14" s="58">
        <f>SUM(F6:F13)</f>
        <v>500</v>
      </c>
      <c r="G14" s="59">
        <f>SUM(G6:G13)</f>
        <v>24.759999999999998</v>
      </c>
      <c r="H14" s="59">
        <f>SUM(H6:H13)</f>
        <v>21.52</v>
      </c>
      <c r="I14" s="59">
        <f>SUM(I6:I13)</f>
        <v>81.800000000000011</v>
      </c>
      <c r="J14" s="59">
        <f>SUM(J6:J13)</f>
        <v>596.60630141666661</v>
      </c>
      <c r="K14" s="191"/>
      <c r="L14" s="60">
        <f>SUM(L6:L13)</f>
        <v>59.55</v>
      </c>
    </row>
    <row r="15" spans="1:12" ht="30">
      <c r="A15" s="14">
        <f>A6</f>
        <v>1</v>
      </c>
      <c r="B15" s="5">
        <f>B6</f>
        <v>1</v>
      </c>
      <c r="C15" s="61" t="s">
        <v>24</v>
      </c>
      <c r="D15" s="40" t="s">
        <v>25</v>
      </c>
      <c r="E15" s="28" t="s">
        <v>106</v>
      </c>
      <c r="F15" s="137">
        <v>60</v>
      </c>
      <c r="G15" s="29">
        <v>0.91</v>
      </c>
      <c r="H15" s="29">
        <v>3.68</v>
      </c>
      <c r="I15" s="29">
        <v>7.11</v>
      </c>
      <c r="J15" s="29">
        <v>63.738138660000004</v>
      </c>
      <c r="K15" s="186" t="str">
        <f>"47/1"</f>
        <v>47/1</v>
      </c>
      <c r="L15" s="167">
        <v>108.47</v>
      </c>
    </row>
    <row r="16" spans="1:12" ht="15">
      <c r="A16" s="12"/>
      <c r="B16" s="7"/>
      <c r="C16" s="37"/>
      <c r="D16" s="40" t="s">
        <v>26</v>
      </c>
      <c r="E16" s="28" t="s">
        <v>41</v>
      </c>
      <c r="F16" s="137">
        <v>250</v>
      </c>
      <c r="G16" s="29">
        <v>8.48</v>
      </c>
      <c r="H16" s="29">
        <v>5.25</v>
      </c>
      <c r="I16" s="29">
        <v>19.75</v>
      </c>
      <c r="J16" s="29">
        <v>157.96999999999997</v>
      </c>
      <c r="K16" s="186" t="str">
        <f>"19/2"</f>
        <v>19/2</v>
      </c>
      <c r="L16" s="167"/>
    </row>
    <row r="17" spans="1:12" ht="15">
      <c r="A17" s="12"/>
      <c r="B17" s="7"/>
      <c r="C17" s="37"/>
      <c r="D17" s="40" t="s">
        <v>27</v>
      </c>
      <c r="E17" s="28" t="s">
        <v>107</v>
      </c>
      <c r="F17" s="137">
        <v>90</v>
      </c>
      <c r="G17" s="29">
        <v>11.65</v>
      </c>
      <c r="H17" s="29">
        <v>11.78</v>
      </c>
      <c r="I17" s="29">
        <v>11.78</v>
      </c>
      <c r="J17" s="29">
        <v>197.87738670000002</v>
      </c>
      <c r="K17" s="186" t="str">
        <f>"36/8"</f>
        <v>36/8</v>
      </c>
      <c r="L17" s="167"/>
    </row>
    <row r="18" spans="1:12" ht="15">
      <c r="A18" s="12"/>
      <c r="B18" s="7"/>
      <c r="C18" s="37"/>
      <c r="D18" s="40" t="s">
        <v>28</v>
      </c>
      <c r="E18" s="28" t="s">
        <v>127</v>
      </c>
      <c r="F18" s="137">
        <v>150</v>
      </c>
      <c r="G18" s="29">
        <v>6.67</v>
      </c>
      <c r="H18" s="29">
        <v>4.68</v>
      </c>
      <c r="I18" s="29">
        <v>29.26</v>
      </c>
      <c r="J18" s="29">
        <v>185.879137125</v>
      </c>
      <c r="K18" s="186" t="str">
        <f>"43/3"</f>
        <v>43/3</v>
      </c>
      <c r="L18" s="167"/>
    </row>
    <row r="19" spans="1:12" ht="15">
      <c r="A19" s="12"/>
      <c r="B19" s="7"/>
      <c r="C19" s="37"/>
      <c r="D19" s="40" t="s">
        <v>22</v>
      </c>
      <c r="E19" s="28" t="s">
        <v>39</v>
      </c>
      <c r="F19" s="137">
        <v>200</v>
      </c>
      <c r="G19" s="29">
        <v>0.08</v>
      </c>
      <c r="H19" s="29">
        <v>0.02</v>
      </c>
      <c r="I19" s="29">
        <v>9.84</v>
      </c>
      <c r="J19" s="29">
        <v>37.802231999999989</v>
      </c>
      <c r="K19" s="186" t="str">
        <f>"27/10"</f>
        <v>27/10</v>
      </c>
      <c r="L19" s="167"/>
    </row>
    <row r="20" spans="1:12" ht="15">
      <c r="A20" s="12"/>
      <c r="B20" s="7"/>
      <c r="C20" s="37"/>
      <c r="D20" s="40" t="s">
        <v>30</v>
      </c>
      <c r="E20" s="28" t="s">
        <v>43</v>
      </c>
      <c r="F20" s="137">
        <v>35</v>
      </c>
      <c r="G20" s="29">
        <v>2.34</v>
      </c>
      <c r="H20" s="29">
        <v>0.25</v>
      </c>
      <c r="I20" s="29">
        <v>17.57</v>
      </c>
      <c r="J20" s="29">
        <v>73.690120000000007</v>
      </c>
      <c r="K20" s="186" t="str">
        <f>"пром."</f>
        <v>пром.</v>
      </c>
      <c r="L20" s="167"/>
    </row>
    <row r="21" spans="1:12" ht="15">
      <c r="A21" s="12"/>
      <c r="B21" s="7"/>
      <c r="C21" s="37"/>
      <c r="D21" s="40" t="s">
        <v>31</v>
      </c>
      <c r="E21" s="33" t="s">
        <v>44</v>
      </c>
      <c r="F21" s="139">
        <v>25</v>
      </c>
      <c r="G21" s="32">
        <v>1.65</v>
      </c>
      <c r="H21" s="32">
        <v>0.3</v>
      </c>
      <c r="I21" s="32">
        <v>10.43</v>
      </c>
      <c r="J21" s="32">
        <v>48.344999999999999</v>
      </c>
      <c r="K21" s="187" t="str">
        <f>"пром."</f>
        <v>пром.</v>
      </c>
      <c r="L21" s="168"/>
    </row>
    <row r="22" spans="1:12" ht="15">
      <c r="A22" s="12"/>
      <c r="B22" s="7"/>
      <c r="C22" s="37"/>
      <c r="D22" s="38"/>
      <c r="E22" s="34"/>
      <c r="F22" s="47"/>
      <c r="G22" s="48"/>
      <c r="H22" s="48"/>
      <c r="I22" s="48"/>
      <c r="J22" s="48"/>
      <c r="K22" s="189"/>
      <c r="L22" s="54"/>
    </row>
    <row r="23" spans="1:12" ht="15">
      <c r="A23" s="12"/>
      <c r="B23" s="7"/>
      <c r="C23" s="37"/>
      <c r="D23" s="50"/>
      <c r="E23" s="51"/>
      <c r="F23" s="52"/>
      <c r="G23" s="53"/>
      <c r="H23" s="53"/>
      <c r="I23" s="53"/>
      <c r="J23" s="53"/>
      <c r="K23" s="190"/>
      <c r="L23" s="54"/>
    </row>
    <row r="24" spans="1:12" ht="15">
      <c r="A24" s="13"/>
      <c r="B24" s="9"/>
      <c r="C24" s="55"/>
      <c r="D24" s="56" t="s">
        <v>32</v>
      </c>
      <c r="E24" s="57"/>
      <c r="F24" s="58">
        <f>SUM(F15:F23)</f>
        <v>810</v>
      </c>
      <c r="G24" s="59">
        <f t="shared" ref="G24:J24" si="0">SUM(G15:G23)</f>
        <v>31.779999999999998</v>
      </c>
      <c r="H24" s="59">
        <f t="shared" si="0"/>
        <v>25.96</v>
      </c>
      <c r="I24" s="59">
        <f t="shared" si="0"/>
        <v>105.74000000000001</v>
      </c>
      <c r="J24" s="59">
        <f t="shared" si="0"/>
        <v>765.30201448499997</v>
      </c>
      <c r="K24" s="191"/>
      <c r="L24" s="60">
        <f t="shared" ref="L24" si="1">SUM(L15:L23)</f>
        <v>108.47</v>
      </c>
    </row>
    <row r="25" spans="1:12" ht="15.75" thickBot="1">
      <c r="A25" s="17">
        <f>A6</f>
        <v>1</v>
      </c>
      <c r="B25" s="18">
        <f>B6</f>
        <v>1</v>
      </c>
      <c r="C25" s="227" t="s">
        <v>4</v>
      </c>
      <c r="D25" s="228"/>
      <c r="E25" s="62"/>
      <c r="F25" s="63">
        <f>F14+F24</f>
        <v>1310</v>
      </c>
      <c r="G25" s="63">
        <f>G14+G24</f>
        <v>56.539999999999992</v>
      </c>
      <c r="H25" s="63">
        <f>H14+H24</f>
        <v>47.480000000000004</v>
      </c>
      <c r="I25" s="63">
        <f>I14+I24</f>
        <v>187.54000000000002</v>
      </c>
      <c r="J25" s="63">
        <f>J14+J24</f>
        <v>1361.9083159016666</v>
      </c>
      <c r="K25" s="192"/>
      <c r="L25" s="64">
        <f>L14+L24</f>
        <v>168.01999999999998</v>
      </c>
    </row>
    <row r="26" spans="1:12" ht="15">
      <c r="A26" s="6">
        <v>1</v>
      </c>
      <c r="B26" s="7">
        <v>2</v>
      </c>
      <c r="C26" s="37" t="s">
        <v>20</v>
      </c>
      <c r="D26" s="36" t="s">
        <v>25</v>
      </c>
      <c r="E26" s="125" t="s">
        <v>118</v>
      </c>
      <c r="F26" s="140">
        <v>60</v>
      </c>
      <c r="G26" s="126">
        <v>1</v>
      </c>
      <c r="H26" s="126">
        <v>5</v>
      </c>
      <c r="I26" s="126">
        <v>10</v>
      </c>
      <c r="J26" s="127">
        <v>78.680000000000007</v>
      </c>
      <c r="K26" s="193" t="s">
        <v>119</v>
      </c>
      <c r="L26" s="222">
        <v>78.459999999999994</v>
      </c>
    </row>
    <row r="27" spans="1:12" ht="15">
      <c r="A27" s="6"/>
      <c r="B27" s="7"/>
      <c r="C27" s="37"/>
      <c r="D27" s="36" t="s">
        <v>21</v>
      </c>
      <c r="E27" s="85" t="s">
        <v>94</v>
      </c>
      <c r="F27" s="141">
        <v>180</v>
      </c>
      <c r="G27" s="86">
        <v>27</v>
      </c>
      <c r="H27" s="86">
        <v>17</v>
      </c>
      <c r="I27" s="88">
        <v>37</v>
      </c>
      <c r="J27" s="88">
        <v>409</v>
      </c>
      <c r="K27" s="194" t="s">
        <v>48</v>
      </c>
      <c r="L27" s="169"/>
    </row>
    <row r="28" spans="1:12" ht="15">
      <c r="A28" s="6"/>
      <c r="B28" s="7"/>
      <c r="C28" s="37"/>
      <c r="D28" s="40" t="s">
        <v>22</v>
      </c>
      <c r="E28" s="28" t="s">
        <v>39</v>
      </c>
      <c r="F28" s="137">
        <v>200</v>
      </c>
      <c r="G28" s="29">
        <v>0.08</v>
      </c>
      <c r="H28" s="29">
        <v>0.02</v>
      </c>
      <c r="I28" s="29">
        <v>9.84</v>
      </c>
      <c r="J28" s="29">
        <v>37.802231999999989</v>
      </c>
      <c r="K28" s="186" t="str">
        <f>"27/10"</f>
        <v>27/10</v>
      </c>
      <c r="L28" s="167"/>
    </row>
    <row r="29" spans="1:12" ht="15">
      <c r="A29" s="6"/>
      <c r="B29" s="7"/>
      <c r="C29" s="37"/>
      <c r="D29" s="40" t="s">
        <v>30</v>
      </c>
      <c r="E29" s="87" t="s">
        <v>47</v>
      </c>
      <c r="F29" s="142">
        <v>45</v>
      </c>
      <c r="G29" s="88">
        <v>3</v>
      </c>
      <c r="H29" s="88">
        <v>1</v>
      </c>
      <c r="I29" s="88">
        <v>24</v>
      </c>
      <c r="J29" s="88">
        <v>116</v>
      </c>
      <c r="K29" s="195" t="s">
        <v>46</v>
      </c>
      <c r="L29" s="170"/>
    </row>
    <row r="30" spans="1:12" ht="15">
      <c r="A30" s="6"/>
      <c r="B30" s="7"/>
      <c r="C30" s="37"/>
      <c r="D30" s="40" t="s">
        <v>31</v>
      </c>
      <c r="E30" s="87" t="s">
        <v>44</v>
      </c>
      <c r="F30" s="142">
        <v>20</v>
      </c>
      <c r="G30" s="88">
        <v>1</v>
      </c>
      <c r="H30" s="88">
        <v>0</v>
      </c>
      <c r="I30" s="88">
        <v>8</v>
      </c>
      <c r="J30" s="88">
        <v>39</v>
      </c>
      <c r="K30" s="195" t="s">
        <v>46</v>
      </c>
      <c r="L30" s="171"/>
    </row>
    <row r="31" spans="1:12" ht="15">
      <c r="A31" s="6"/>
      <c r="B31" s="7"/>
      <c r="C31" s="37"/>
      <c r="D31" s="50"/>
      <c r="E31" s="68"/>
      <c r="F31" s="52"/>
      <c r="G31" s="53"/>
      <c r="H31" s="53"/>
      <c r="I31" s="53"/>
      <c r="J31" s="53"/>
      <c r="K31" s="190"/>
      <c r="L31" s="54"/>
    </row>
    <row r="32" spans="1:12" ht="15">
      <c r="A32" s="6"/>
      <c r="B32" s="7"/>
      <c r="C32" s="37"/>
      <c r="D32" s="50"/>
      <c r="E32" s="51"/>
      <c r="F32" s="52"/>
      <c r="G32" s="53"/>
      <c r="H32" s="53"/>
      <c r="I32" s="53"/>
      <c r="J32" s="53"/>
      <c r="K32" s="190"/>
      <c r="L32" s="54"/>
    </row>
    <row r="33" spans="1:12" ht="15">
      <c r="A33" s="8"/>
      <c r="B33" s="9"/>
      <c r="C33" s="55"/>
      <c r="D33" s="56" t="s">
        <v>32</v>
      </c>
      <c r="E33" s="57"/>
      <c r="F33" s="59">
        <f>SUM(F26:F32)</f>
        <v>505</v>
      </c>
      <c r="G33" s="59">
        <f>SUM(G26:G32)</f>
        <v>32.08</v>
      </c>
      <c r="H33" s="59">
        <f>SUM(H26:H32)</f>
        <v>23.02</v>
      </c>
      <c r="I33" s="59">
        <f t="shared" ref="I33:L33" si="2">SUM(I26:I32)</f>
        <v>88.84</v>
      </c>
      <c r="J33" s="59">
        <f t="shared" si="2"/>
        <v>680.48223199999995</v>
      </c>
      <c r="K33" s="119"/>
      <c r="L33" s="82">
        <f t="shared" si="2"/>
        <v>78.459999999999994</v>
      </c>
    </row>
    <row r="34" spans="1:12" ht="15">
      <c r="A34" s="5">
        <v>1</v>
      </c>
      <c r="B34" s="5">
        <v>2</v>
      </c>
      <c r="C34" s="61" t="s">
        <v>24</v>
      </c>
      <c r="D34" s="40" t="s">
        <v>25</v>
      </c>
      <c r="E34" s="28" t="s">
        <v>120</v>
      </c>
      <c r="F34" s="140">
        <v>60</v>
      </c>
      <c r="G34" s="29">
        <v>0.61</v>
      </c>
      <c r="H34" s="29">
        <v>3.64</v>
      </c>
      <c r="I34" s="29">
        <v>2.87</v>
      </c>
      <c r="J34" s="29">
        <v>46.052277600000004</v>
      </c>
      <c r="K34" s="196" t="s">
        <v>121</v>
      </c>
      <c r="L34" s="172">
        <v>103.77</v>
      </c>
    </row>
    <row r="35" spans="1:12" ht="15">
      <c r="A35" s="6"/>
      <c r="B35" s="7"/>
      <c r="C35" s="37"/>
      <c r="D35" s="40" t="s">
        <v>26</v>
      </c>
      <c r="E35" s="87" t="s">
        <v>95</v>
      </c>
      <c r="F35" s="142">
        <v>270</v>
      </c>
      <c r="G35" s="88">
        <v>9</v>
      </c>
      <c r="H35" s="88">
        <v>2</v>
      </c>
      <c r="I35" s="88">
        <v>33</v>
      </c>
      <c r="J35" s="88">
        <v>184</v>
      </c>
      <c r="K35" s="197" t="s">
        <v>49</v>
      </c>
      <c r="L35" s="171"/>
    </row>
    <row r="36" spans="1:12" ht="15">
      <c r="A36" s="6"/>
      <c r="B36" s="7"/>
      <c r="C36" s="37"/>
      <c r="D36" s="40" t="s">
        <v>27</v>
      </c>
      <c r="E36" s="131" t="s">
        <v>85</v>
      </c>
      <c r="F36" s="142">
        <v>90</v>
      </c>
      <c r="G36" s="29">
        <v>18.75</v>
      </c>
      <c r="H36" s="29">
        <v>15.85</v>
      </c>
      <c r="I36" s="29">
        <v>22.78</v>
      </c>
      <c r="J36" s="77">
        <v>177.57</v>
      </c>
      <c r="K36" s="198" t="s">
        <v>87</v>
      </c>
      <c r="L36" s="171"/>
    </row>
    <row r="37" spans="1:12" ht="15">
      <c r="A37" s="6"/>
      <c r="B37" s="7"/>
      <c r="C37" s="37"/>
      <c r="D37" s="130" t="s">
        <v>28</v>
      </c>
      <c r="E37" s="132" t="s">
        <v>128</v>
      </c>
      <c r="F37" s="143">
        <v>150</v>
      </c>
      <c r="G37" s="29">
        <v>3.63</v>
      </c>
      <c r="H37" s="29">
        <v>3.18</v>
      </c>
      <c r="I37" s="29">
        <v>38.26</v>
      </c>
      <c r="J37" s="77">
        <v>196.75</v>
      </c>
      <c r="K37" s="198" t="s">
        <v>129</v>
      </c>
      <c r="L37" s="171"/>
    </row>
    <row r="38" spans="1:12" ht="15">
      <c r="A38" s="6"/>
      <c r="B38" s="7"/>
      <c r="C38" s="37"/>
      <c r="D38" s="40" t="s">
        <v>29</v>
      </c>
      <c r="E38" s="28" t="s">
        <v>65</v>
      </c>
      <c r="F38" s="137">
        <v>200</v>
      </c>
      <c r="G38" s="29">
        <v>0</v>
      </c>
      <c r="H38" s="29">
        <v>0</v>
      </c>
      <c r="I38" s="29">
        <v>18.95</v>
      </c>
      <c r="J38" s="29">
        <v>70.710400000000007</v>
      </c>
      <c r="K38" s="186" t="str">
        <f>"пром."</f>
        <v>пром.</v>
      </c>
      <c r="L38" s="167"/>
    </row>
    <row r="39" spans="1:12" ht="15">
      <c r="A39" s="6"/>
      <c r="B39" s="7"/>
      <c r="C39" s="37"/>
      <c r="D39" s="40" t="s">
        <v>30</v>
      </c>
      <c r="E39" s="28" t="s">
        <v>43</v>
      </c>
      <c r="F39" s="137">
        <v>35</v>
      </c>
      <c r="G39" s="29">
        <v>2.34</v>
      </c>
      <c r="H39" s="29">
        <v>0.25</v>
      </c>
      <c r="I39" s="29">
        <v>17.57</v>
      </c>
      <c r="J39" s="29">
        <v>73.690120000000007</v>
      </c>
      <c r="K39" s="186" t="str">
        <f>"пром."</f>
        <v>пром.</v>
      </c>
      <c r="L39" s="167"/>
    </row>
    <row r="40" spans="1:12" ht="15">
      <c r="A40" s="6"/>
      <c r="B40" s="7"/>
      <c r="C40" s="37"/>
      <c r="D40" s="40" t="s">
        <v>31</v>
      </c>
      <c r="E40" s="30" t="s">
        <v>44</v>
      </c>
      <c r="F40" s="138">
        <v>25</v>
      </c>
      <c r="G40" s="32">
        <v>1.65</v>
      </c>
      <c r="H40" s="32">
        <v>0.3</v>
      </c>
      <c r="I40" s="32">
        <v>10.43</v>
      </c>
      <c r="J40" s="32">
        <v>48.344999999999999</v>
      </c>
      <c r="K40" s="187" t="str">
        <f>"пром."</f>
        <v>пром.</v>
      </c>
      <c r="L40" s="168"/>
    </row>
    <row r="41" spans="1:12" ht="15">
      <c r="A41" s="6"/>
      <c r="B41" s="7"/>
      <c r="C41" s="37"/>
      <c r="D41" s="50"/>
      <c r="E41" s="51"/>
      <c r="F41" s="52"/>
      <c r="G41" s="48"/>
      <c r="H41" s="48"/>
      <c r="I41" s="48"/>
      <c r="J41" s="66"/>
      <c r="K41" s="190"/>
      <c r="L41" s="54"/>
    </row>
    <row r="42" spans="1:12" ht="15">
      <c r="A42" s="6"/>
      <c r="B42" s="7"/>
      <c r="C42" s="37"/>
      <c r="D42" s="50"/>
      <c r="E42" s="51"/>
      <c r="F42" s="52"/>
      <c r="G42" s="53"/>
      <c r="H42" s="53"/>
      <c r="I42" s="53"/>
      <c r="J42" s="53"/>
      <c r="K42" s="190"/>
      <c r="L42" s="54"/>
    </row>
    <row r="43" spans="1:12" ht="15">
      <c r="A43" s="8"/>
      <c r="B43" s="9"/>
      <c r="C43" s="55"/>
      <c r="D43" s="56" t="s">
        <v>32</v>
      </c>
      <c r="E43" s="57"/>
      <c r="F43" s="58">
        <f>SUM(F34:F42)</f>
        <v>830</v>
      </c>
      <c r="G43" s="59">
        <f t="shared" ref="G43" si="3">SUM(G34:G42)</f>
        <v>35.979999999999997</v>
      </c>
      <c r="H43" s="59">
        <f t="shared" ref="H43" si="4">SUM(H34:H42)</f>
        <v>25.220000000000002</v>
      </c>
      <c r="I43" s="59">
        <f t="shared" ref="I43" si="5">SUM(I34:I42)</f>
        <v>143.86000000000001</v>
      </c>
      <c r="J43" s="59">
        <f t="shared" ref="J43:L43" si="6">SUM(J34:J42)</f>
        <v>797.11779760000002</v>
      </c>
      <c r="K43" s="191"/>
      <c r="L43" s="60">
        <f t="shared" si="6"/>
        <v>103.77</v>
      </c>
    </row>
    <row r="44" spans="1:12" ht="15.75" customHeight="1" thickBot="1">
      <c r="A44" s="19">
        <v>1</v>
      </c>
      <c r="B44" s="19">
        <v>2</v>
      </c>
      <c r="C44" s="227" t="s">
        <v>4</v>
      </c>
      <c r="D44" s="228"/>
      <c r="E44" s="62"/>
      <c r="F44" s="67">
        <f>F33+F43</f>
        <v>1335</v>
      </c>
      <c r="G44" s="63">
        <f>G33+G43</f>
        <v>68.06</v>
      </c>
      <c r="H44" s="63">
        <f>H33+H43</f>
        <v>48.24</v>
      </c>
      <c r="I44" s="63">
        <f>I33+I43</f>
        <v>232.70000000000002</v>
      </c>
      <c r="J44" s="63">
        <f>J33+J43</f>
        <v>1477.6000296</v>
      </c>
      <c r="K44" s="192"/>
      <c r="L44" s="64">
        <f>L33+L43</f>
        <v>182.23</v>
      </c>
    </row>
    <row r="45" spans="1:12" ht="30">
      <c r="A45" s="10">
        <v>1</v>
      </c>
      <c r="B45" s="11">
        <v>3</v>
      </c>
      <c r="C45" s="35" t="s">
        <v>20</v>
      </c>
      <c r="D45" s="36" t="s">
        <v>21</v>
      </c>
      <c r="E45" s="28" t="s">
        <v>98</v>
      </c>
      <c r="F45" s="137">
        <v>150</v>
      </c>
      <c r="G45" s="29">
        <v>3.75</v>
      </c>
      <c r="H45" s="29">
        <v>4.8899999999999997</v>
      </c>
      <c r="I45" s="29">
        <v>19.809999999999999</v>
      </c>
      <c r="J45" s="29">
        <v>137.11874175</v>
      </c>
      <c r="K45" s="199" t="s">
        <v>99</v>
      </c>
      <c r="L45" s="173">
        <v>68.599999999999994</v>
      </c>
    </row>
    <row r="46" spans="1:12" ht="15">
      <c r="A46" s="12"/>
      <c r="B46" s="7"/>
      <c r="C46" s="37"/>
      <c r="D46" s="40" t="s">
        <v>22</v>
      </c>
      <c r="E46" s="33" t="s">
        <v>50</v>
      </c>
      <c r="F46" s="139">
        <v>200</v>
      </c>
      <c r="G46" s="29">
        <v>0.35</v>
      </c>
      <c r="H46" s="29">
        <v>0</v>
      </c>
      <c r="I46" s="29">
        <v>23.31</v>
      </c>
      <c r="J46" s="29">
        <v>88.911519999999982</v>
      </c>
      <c r="K46" s="197" t="s">
        <v>45</v>
      </c>
      <c r="L46" s="174"/>
    </row>
    <row r="47" spans="1:12" ht="15">
      <c r="A47" s="12"/>
      <c r="B47" s="7"/>
      <c r="C47" s="37"/>
      <c r="D47" s="40" t="s">
        <v>30</v>
      </c>
      <c r="E47" s="33" t="s">
        <v>43</v>
      </c>
      <c r="F47" s="139">
        <v>30</v>
      </c>
      <c r="G47" s="41">
        <v>2</v>
      </c>
      <c r="H47" s="41">
        <v>0</v>
      </c>
      <c r="I47" s="41">
        <v>15</v>
      </c>
      <c r="J47" s="42">
        <v>63</v>
      </c>
      <c r="K47" s="197" t="s">
        <v>46</v>
      </c>
      <c r="L47" s="174"/>
    </row>
    <row r="48" spans="1:12" ht="15">
      <c r="A48" s="12"/>
      <c r="B48" s="7"/>
      <c r="C48" s="37"/>
      <c r="D48" s="40" t="s">
        <v>31</v>
      </c>
      <c r="E48" s="33" t="s">
        <v>44</v>
      </c>
      <c r="F48" s="139">
        <v>20</v>
      </c>
      <c r="G48" s="41">
        <v>1</v>
      </c>
      <c r="H48" s="41">
        <v>0</v>
      </c>
      <c r="I48" s="41">
        <v>8</v>
      </c>
      <c r="J48" s="42">
        <v>39</v>
      </c>
      <c r="K48" s="200" t="s">
        <v>46</v>
      </c>
      <c r="L48" s="174"/>
    </row>
    <row r="49" spans="1:12" ht="15">
      <c r="A49" s="12"/>
      <c r="B49" s="7"/>
      <c r="C49" s="37"/>
      <c r="D49" s="40" t="s">
        <v>23</v>
      </c>
      <c r="E49" s="30" t="s">
        <v>100</v>
      </c>
      <c r="F49" s="138">
        <v>230</v>
      </c>
      <c r="G49" s="32">
        <v>3.45</v>
      </c>
      <c r="H49" s="32">
        <v>1.1499999999999999</v>
      </c>
      <c r="I49" s="32">
        <v>52.21</v>
      </c>
      <c r="J49" s="32">
        <v>219.65</v>
      </c>
      <c r="K49" s="200" t="s">
        <v>46</v>
      </c>
      <c r="L49" s="54"/>
    </row>
    <row r="50" spans="1:12" ht="15">
      <c r="A50" s="12"/>
      <c r="B50" s="7"/>
      <c r="C50" s="37"/>
      <c r="D50" s="50"/>
      <c r="E50" s="51"/>
      <c r="F50" s="52"/>
      <c r="G50" s="53"/>
      <c r="H50" s="53"/>
      <c r="I50" s="53"/>
      <c r="J50" s="53"/>
      <c r="K50" s="190"/>
      <c r="L50" s="54"/>
    </row>
    <row r="51" spans="1:12" ht="15">
      <c r="A51" s="12"/>
      <c r="B51" s="7"/>
      <c r="C51" s="37"/>
      <c r="D51" s="50"/>
      <c r="E51" s="51"/>
      <c r="F51" s="52"/>
      <c r="G51" s="53"/>
      <c r="H51" s="53"/>
      <c r="I51" s="53"/>
      <c r="J51" s="53"/>
      <c r="K51" s="190"/>
      <c r="L51" s="54"/>
    </row>
    <row r="52" spans="1:12" ht="15">
      <c r="A52" s="13"/>
      <c r="B52" s="9"/>
      <c r="C52" s="55"/>
      <c r="D52" s="56" t="s">
        <v>32</v>
      </c>
      <c r="E52" s="57"/>
      <c r="F52" s="58">
        <f>SUM(F45:F51)</f>
        <v>630</v>
      </c>
      <c r="G52" s="59">
        <f t="shared" ref="G52" si="7">SUM(G45:G51)</f>
        <v>10.55</v>
      </c>
      <c r="H52" s="59">
        <f t="shared" ref="H52" si="8">SUM(H45:H51)</f>
        <v>6.0399999999999991</v>
      </c>
      <c r="I52" s="59">
        <f t="shared" ref="I52" si="9">SUM(I45:I51)</f>
        <v>118.33000000000001</v>
      </c>
      <c r="J52" s="59">
        <f t="shared" ref="J52:L52" si="10">SUM(J45:J51)</f>
        <v>547.68026175</v>
      </c>
      <c r="K52" s="191"/>
      <c r="L52" s="60">
        <f t="shared" si="10"/>
        <v>68.599999999999994</v>
      </c>
    </row>
    <row r="53" spans="1:12" ht="30">
      <c r="A53" s="14">
        <f>A45</f>
        <v>1</v>
      </c>
      <c r="B53" s="5">
        <f>B45</f>
        <v>3</v>
      </c>
      <c r="C53" s="61" t="s">
        <v>24</v>
      </c>
      <c r="D53" s="40" t="s">
        <v>25</v>
      </c>
      <c r="E53" s="28" t="s">
        <v>122</v>
      </c>
      <c r="F53" s="140">
        <v>60</v>
      </c>
      <c r="G53" s="29">
        <v>0.92</v>
      </c>
      <c r="H53" s="29">
        <v>3.58</v>
      </c>
      <c r="I53" s="29">
        <v>5.59</v>
      </c>
      <c r="J53" s="29">
        <v>55.615097999999996</v>
      </c>
      <c r="K53" s="186" t="str">
        <f>"6/1"</f>
        <v>6/1</v>
      </c>
      <c r="L53" s="172">
        <v>128.81</v>
      </c>
    </row>
    <row r="54" spans="1:12" ht="29.25" customHeight="1">
      <c r="A54" s="12"/>
      <c r="B54" s="7"/>
      <c r="C54" s="37"/>
      <c r="D54" s="40" t="s">
        <v>26</v>
      </c>
      <c r="E54" s="133" t="s">
        <v>131</v>
      </c>
      <c r="F54" s="144">
        <v>270</v>
      </c>
      <c r="G54" s="88">
        <v>7.47</v>
      </c>
      <c r="H54" s="88">
        <v>8.43</v>
      </c>
      <c r="I54" s="88">
        <v>22.85</v>
      </c>
      <c r="J54" s="89">
        <v>194.91</v>
      </c>
      <c r="K54" s="197" t="s">
        <v>52</v>
      </c>
      <c r="L54" s="171"/>
    </row>
    <row r="55" spans="1:12" ht="15">
      <c r="A55" s="12"/>
      <c r="B55" s="7"/>
      <c r="C55" s="37"/>
      <c r="D55" s="40" t="s">
        <v>27</v>
      </c>
      <c r="E55" s="28" t="s">
        <v>130</v>
      </c>
      <c r="F55" s="144">
        <v>120</v>
      </c>
      <c r="G55" s="29">
        <v>22.25</v>
      </c>
      <c r="H55" s="29">
        <v>9.1</v>
      </c>
      <c r="I55" s="32">
        <v>0</v>
      </c>
      <c r="J55" s="77">
        <v>171.33989999999997</v>
      </c>
      <c r="K55" s="198" t="s">
        <v>116</v>
      </c>
      <c r="L55" s="171"/>
    </row>
    <row r="56" spans="1:12" ht="15">
      <c r="A56" s="12"/>
      <c r="B56" s="7"/>
      <c r="C56" s="37"/>
      <c r="D56" s="40" t="s">
        <v>28</v>
      </c>
      <c r="E56" s="28" t="s">
        <v>64</v>
      </c>
      <c r="F56" s="137">
        <v>150</v>
      </c>
      <c r="G56" s="29">
        <v>3.11</v>
      </c>
      <c r="H56" s="29">
        <v>3.67</v>
      </c>
      <c r="I56" s="29">
        <v>22.07</v>
      </c>
      <c r="J56" s="29">
        <v>132.58571249999997</v>
      </c>
      <c r="K56" s="186" t="str">
        <f>"3/3"</f>
        <v>3/3</v>
      </c>
      <c r="L56" s="167"/>
    </row>
    <row r="57" spans="1:12" ht="15">
      <c r="A57" s="12"/>
      <c r="B57" s="7"/>
      <c r="C57" s="37"/>
      <c r="D57" s="40" t="s">
        <v>29</v>
      </c>
      <c r="E57" s="30" t="s">
        <v>51</v>
      </c>
      <c r="F57" s="138">
        <v>200</v>
      </c>
      <c r="G57" s="32">
        <v>0.12</v>
      </c>
      <c r="H57" s="32">
        <v>0.02</v>
      </c>
      <c r="I57" s="32">
        <v>9.83</v>
      </c>
      <c r="J57" s="32">
        <v>38.659836097560984</v>
      </c>
      <c r="K57" s="187" t="str">
        <f>"29/10"</f>
        <v>29/10</v>
      </c>
      <c r="L57" s="168"/>
    </row>
    <row r="58" spans="1:12" ht="15">
      <c r="A58" s="12"/>
      <c r="B58" s="7"/>
      <c r="C58" s="37"/>
      <c r="D58" s="40" t="s">
        <v>30</v>
      </c>
      <c r="E58" s="28" t="s">
        <v>43</v>
      </c>
      <c r="F58" s="137">
        <v>35</v>
      </c>
      <c r="G58" s="29">
        <v>2.34</v>
      </c>
      <c r="H58" s="29">
        <v>0.25</v>
      </c>
      <c r="I58" s="29">
        <v>17.57</v>
      </c>
      <c r="J58" s="29">
        <v>73.690120000000007</v>
      </c>
      <c r="K58" s="186" t="str">
        <f>"пром."</f>
        <v>пром.</v>
      </c>
      <c r="L58" s="167"/>
    </row>
    <row r="59" spans="1:12" ht="15">
      <c r="A59" s="12"/>
      <c r="B59" s="7"/>
      <c r="C59" s="37"/>
      <c r="D59" s="40" t="s">
        <v>31</v>
      </c>
      <c r="E59" s="30" t="s">
        <v>44</v>
      </c>
      <c r="F59" s="138">
        <v>25</v>
      </c>
      <c r="G59" s="32">
        <v>1.65</v>
      </c>
      <c r="H59" s="32">
        <v>0.3</v>
      </c>
      <c r="I59" s="32">
        <v>10.43</v>
      </c>
      <c r="J59" s="32">
        <v>48.344999999999999</v>
      </c>
      <c r="K59" s="187" t="str">
        <f>"пром."</f>
        <v>пром.</v>
      </c>
      <c r="L59" s="168"/>
    </row>
    <row r="60" spans="1:12" ht="15">
      <c r="A60" s="12"/>
      <c r="B60" s="7"/>
      <c r="C60" s="37"/>
      <c r="D60" s="50"/>
      <c r="E60" s="51"/>
      <c r="F60" s="52"/>
      <c r="G60" s="53"/>
      <c r="H60" s="53"/>
      <c r="I60" s="53"/>
      <c r="J60" s="53"/>
      <c r="K60" s="190"/>
      <c r="L60" s="54"/>
    </row>
    <row r="61" spans="1:12" ht="15">
      <c r="A61" s="12"/>
      <c r="B61" s="7"/>
      <c r="C61" s="37"/>
      <c r="D61" s="50"/>
      <c r="E61" s="51"/>
      <c r="F61" s="52"/>
      <c r="G61" s="53"/>
      <c r="H61" s="53"/>
      <c r="I61" s="53"/>
      <c r="J61" s="53"/>
      <c r="K61" s="190"/>
      <c r="L61" s="54"/>
    </row>
    <row r="62" spans="1:12" ht="15">
      <c r="A62" s="13"/>
      <c r="B62" s="9"/>
      <c r="C62" s="55"/>
      <c r="D62" s="56" t="s">
        <v>32</v>
      </c>
      <c r="E62" s="57"/>
      <c r="F62" s="58">
        <f>SUM(F53:F61)</f>
        <v>860</v>
      </c>
      <c r="G62" s="59">
        <f t="shared" ref="G62" si="11">SUM(G53:G61)</f>
        <v>37.859999999999992</v>
      </c>
      <c r="H62" s="59">
        <f t="shared" ref="H62" si="12">SUM(H53:H61)</f>
        <v>25.35</v>
      </c>
      <c r="I62" s="59">
        <f t="shared" ref="I62" si="13">SUM(I53:I61)</f>
        <v>88.34</v>
      </c>
      <c r="J62" s="59">
        <f t="shared" ref="J62:L62" si="14">SUM(J53:J61)</f>
        <v>715.14566659756088</v>
      </c>
      <c r="K62" s="191"/>
      <c r="L62" s="60">
        <f t="shared" si="14"/>
        <v>128.81</v>
      </c>
    </row>
    <row r="63" spans="1:12" ht="15.75" customHeight="1" thickBot="1">
      <c r="A63" s="17">
        <f>A45</f>
        <v>1</v>
      </c>
      <c r="B63" s="18">
        <f>B45</f>
        <v>3</v>
      </c>
      <c r="C63" s="227" t="s">
        <v>4</v>
      </c>
      <c r="D63" s="228"/>
      <c r="E63" s="62"/>
      <c r="F63" s="67">
        <f>F52+F62</f>
        <v>1490</v>
      </c>
      <c r="G63" s="63">
        <f>G52+G62</f>
        <v>48.41</v>
      </c>
      <c r="H63" s="63">
        <f>H52+H62</f>
        <v>31.39</v>
      </c>
      <c r="I63" s="63">
        <f>I52+I62</f>
        <v>206.67000000000002</v>
      </c>
      <c r="J63" s="63">
        <f>J52+J62</f>
        <v>1262.8259283475609</v>
      </c>
      <c r="K63" s="192"/>
      <c r="L63" s="64">
        <f>L52+L62</f>
        <v>197.41</v>
      </c>
    </row>
    <row r="64" spans="1:12" ht="15">
      <c r="A64" s="10">
        <v>1</v>
      </c>
      <c r="B64" s="11">
        <v>4</v>
      </c>
      <c r="C64" s="35" t="s">
        <v>20</v>
      </c>
      <c r="D64" s="40" t="s">
        <v>27</v>
      </c>
      <c r="E64" s="92" t="s">
        <v>53</v>
      </c>
      <c r="F64" s="145">
        <v>100</v>
      </c>
      <c r="G64" s="90">
        <v>17</v>
      </c>
      <c r="H64" s="86">
        <v>4</v>
      </c>
      <c r="I64" s="86">
        <v>9</v>
      </c>
      <c r="J64" s="86">
        <v>138</v>
      </c>
      <c r="K64" s="199" t="s">
        <v>55</v>
      </c>
      <c r="L64" s="175">
        <v>61.21</v>
      </c>
    </row>
    <row r="65" spans="1:12" ht="15">
      <c r="A65" s="12"/>
      <c r="B65" s="7"/>
      <c r="C65" s="37"/>
      <c r="D65" s="40" t="s">
        <v>28</v>
      </c>
      <c r="E65" s="28" t="s">
        <v>108</v>
      </c>
      <c r="F65" s="137">
        <v>150</v>
      </c>
      <c r="G65" s="29">
        <v>4</v>
      </c>
      <c r="H65" s="29">
        <v>4.7699999999999996</v>
      </c>
      <c r="I65" s="32">
        <v>20.81</v>
      </c>
      <c r="J65" s="88">
        <v>132.47999999999999</v>
      </c>
      <c r="K65" s="186" t="str">
        <f>"32/3"</f>
        <v>32/3</v>
      </c>
      <c r="L65" s="167"/>
    </row>
    <row r="66" spans="1:12" ht="15">
      <c r="A66" s="12"/>
      <c r="B66" s="7"/>
      <c r="C66" s="37"/>
      <c r="D66" s="40" t="s">
        <v>22</v>
      </c>
      <c r="E66" s="87" t="s">
        <v>54</v>
      </c>
      <c r="F66" s="142">
        <v>200</v>
      </c>
      <c r="G66" s="88">
        <v>0</v>
      </c>
      <c r="H66" s="88">
        <v>0</v>
      </c>
      <c r="I66" s="88">
        <v>19</v>
      </c>
      <c r="J66" s="88">
        <v>74</v>
      </c>
      <c r="K66" s="197" t="s">
        <v>57</v>
      </c>
      <c r="L66" s="167"/>
    </row>
    <row r="67" spans="1:12" ht="15">
      <c r="A67" s="12"/>
      <c r="B67" s="7"/>
      <c r="C67" s="37"/>
      <c r="D67" s="40" t="s">
        <v>30</v>
      </c>
      <c r="E67" s="87" t="s">
        <v>43</v>
      </c>
      <c r="F67" s="142">
        <v>30</v>
      </c>
      <c r="G67" s="88">
        <v>2</v>
      </c>
      <c r="H67" s="88">
        <v>0</v>
      </c>
      <c r="I67" s="88">
        <v>15</v>
      </c>
      <c r="J67" s="32">
        <v>84.22</v>
      </c>
      <c r="K67" s="197" t="s">
        <v>46</v>
      </c>
      <c r="L67" s="167"/>
    </row>
    <row r="68" spans="1:12" ht="15">
      <c r="A68" s="12"/>
      <c r="B68" s="7"/>
      <c r="C68" s="37"/>
      <c r="D68" s="40" t="s">
        <v>31</v>
      </c>
      <c r="E68" s="93" t="s">
        <v>44</v>
      </c>
      <c r="F68" s="143">
        <v>20</v>
      </c>
      <c r="G68" s="91">
        <v>1</v>
      </c>
      <c r="H68" s="91">
        <v>0</v>
      </c>
      <c r="I68" s="88">
        <v>8</v>
      </c>
      <c r="J68" s="32">
        <v>58.01</v>
      </c>
      <c r="K68" s="201" t="s">
        <v>46</v>
      </c>
      <c r="L68" s="168"/>
    </row>
    <row r="69" spans="1:12" ht="15">
      <c r="A69" s="12"/>
      <c r="B69" s="7"/>
      <c r="C69" s="37"/>
      <c r="D69" s="40"/>
      <c r="E69" s="33"/>
      <c r="F69" s="139"/>
      <c r="G69" s="41"/>
      <c r="H69" s="41"/>
      <c r="I69" s="41"/>
      <c r="J69" s="42"/>
      <c r="K69" s="202"/>
      <c r="L69" s="174"/>
    </row>
    <row r="70" spans="1:12" ht="15">
      <c r="A70" s="12"/>
      <c r="B70" s="7"/>
      <c r="C70" s="37"/>
      <c r="D70" s="50"/>
      <c r="E70" s="68"/>
      <c r="F70" s="69"/>
      <c r="G70" s="53"/>
      <c r="H70" s="53"/>
      <c r="I70" s="53"/>
      <c r="J70" s="70"/>
      <c r="K70" s="203"/>
      <c r="L70" s="71"/>
    </row>
    <row r="71" spans="1:12" ht="15">
      <c r="A71" s="12"/>
      <c r="B71" s="7"/>
      <c r="C71" s="37"/>
      <c r="D71" s="50"/>
      <c r="E71" s="51"/>
      <c r="F71" s="52"/>
      <c r="G71" s="53"/>
      <c r="H71" s="53"/>
      <c r="I71" s="53"/>
      <c r="J71" s="53"/>
      <c r="K71" s="190"/>
      <c r="L71" s="54"/>
    </row>
    <row r="72" spans="1:12" ht="15">
      <c r="A72" s="13"/>
      <c r="B72" s="9"/>
      <c r="C72" s="55"/>
      <c r="D72" s="56" t="s">
        <v>32</v>
      </c>
      <c r="E72" s="57"/>
      <c r="F72" s="58">
        <f>SUM(F64:F71)</f>
        <v>500</v>
      </c>
      <c r="G72" s="59">
        <f t="shared" ref="G72" si="15">SUM(G64:G71)</f>
        <v>24</v>
      </c>
      <c r="H72" s="59">
        <f t="shared" ref="H72" si="16">SUM(H64:H71)</f>
        <v>8.77</v>
      </c>
      <c r="I72" s="59">
        <f t="shared" ref="I72" si="17">SUM(I64:I71)</f>
        <v>71.81</v>
      </c>
      <c r="J72" s="59">
        <f t="shared" ref="J72:L72" si="18">SUM(J64:J71)</f>
        <v>486.71000000000004</v>
      </c>
      <c r="K72" s="191"/>
      <c r="L72" s="60">
        <f t="shared" si="18"/>
        <v>61.21</v>
      </c>
    </row>
    <row r="73" spans="1:12" ht="30">
      <c r="A73" s="14">
        <f>A64</f>
        <v>1</v>
      </c>
      <c r="B73" s="5">
        <f>B64</f>
        <v>4</v>
      </c>
      <c r="C73" s="61" t="s">
        <v>24</v>
      </c>
      <c r="D73" s="40" t="s">
        <v>25</v>
      </c>
      <c r="E73" s="85" t="s">
        <v>58</v>
      </c>
      <c r="F73" s="141">
        <v>60</v>
      </c>
      <c r="G73" s="86">
        <v>2</v>
      </c>
      <c r="H73" s="88">
        <v>4</v>
      </c>
      <c r="I73" s="88">
        <v>5</v>
      </c>
      <c r="J73" s="88">
        <v>63</v>
      </c>
      <c r="K73" s="197" t="s">
        <v>61</v>
      </c>
      <c r="L73" s="167">
        <v>107.6</v>
      </c>
    </row>
    <row r="74" spans="1:12" ht="15">
      <c r="A74" s="12"/>
      <c r="B74" s="7"/>
      <c r="C74" s="37"/>
      <c r="D74" s="40" t="s">
        <v>26</v>
      </c>
      <c r="E74" s="87" t="s">
        <v>59</v>
      </c>
      <c r="F74" s="142">
        <v>250</v>
      </c>
      <c r="G74" s="29">
        <v>10.43</v>
      </c>
      <c r="H74" s="32">
        <v>4.71</v>
      </c>
      <c r="I74" s="32">
        <v>16.36</v>
      </c>
      <c r="J74" s="88">
        <v>148</v>
      </c>
      <c r="K74" s="197" t="s">
        <v>62</v>
      </c>
      <c r="L74" s="167"/>
    </row>
    <row r="75" spans="1:12" ht="15">
      <c r="A75" s="12"/>
      <c r="B75" s="7"/>
      <c r="C75" s="37"/>
      <c r="D75" s="40" t="s">
        <v>27</v>
      </c>
      <c r="E75" s="87" t="s">
        <v>60</v>
      </c>
      <c r="F75" s="142">
        <v>250</v>
      </c>
      <c r="G75" s="88">
        <v>26</v>
      </c>
      <c r="H75" s="88">
        <v>5</v>
      </c>
      <c r="I75" s="88">
        <v>48</v>
      </c>
      <c r="J75" s="88">
        <v>339</v>
      </c>
      <c r="K75" s="197" t="s">
        <v>63</v>
      </c>
      <c r="L75" s="167"/>
    </row>
    <row r="76" spans="1:12" ht="15">
      <c r="A76" s="12"/>
      <c r="B76" s="7"/>
      <c r="C76" s="37"/>
      <c r="D76" s="40" t="s">
        <v>22</v>
      </c>
      <c r="E76" s="87" t="s">
        <v>39</v>
      </c>
      <c r="F76" s="146">
        <v>200</v>
      </c>
      <c r="G76" s="29">
        <v>0.08</v>
      </c>
      <c r="H76" s="29">
        <v>0.02</v>
      </c>
      <c r="I76" s="29">
        <v>9.84</v>
      </c>
      <c r="J76" s="29">
        <v>37.802231999999989</v>
      </c>
      <c r="K76" s="186" t="str">
        <f>"27/10"</f>
        <v>27/10</v>
      </c>
      <c r="L76" s="167"/>
    </row>
    <row r="77" spans="1:12" ht="15">
      <c r="A77" s="12"/>
      <c r="B77" s="7"/>
      <c r="C77" s="37"/>
      <c r="D77" s="40" t="s">
        <v>30</v>
      </c>
      <c r="E77" s="87" t="s">
        <v>43</v>
      </c>
      <c r="F77" s="142">
        <v>35</v>
      </c>
      <c r="G77" s="29">
        <v>2.34</v>
      </c>
      <c r="H77" s="32">
        <v>0.25</v>
      </c>
      <c r="I77" s="32">
        <v>17.57</v>
      </c>
      <c r="J77" s="32">
        <v>73.690120000000007</v>
      </c>
      <c r="K77" s="197" t="s">
        <v>46</v>
      </c>
      <c r="L77" s="167"/>
    </row>
    <row r="78" spans="1:12" ht="15">
      <c r="A78" s="12"/>
      <c r="B78" s="7"/>
      <c r="C78" s="37"/>
      <c r="D78" s="40" t="s">
        <v>31</v>
      </c>
      <c r="E78" s="87" t="s">
        <v>44</v>
      </c>
      <c r="F78" s="142">
        <v>25</v>
      </c>
      <c r="G78" s="32">
        <v>1.65</v>
      </c>
      <c r="H78" s="32">
        <v>0.3</v>
      </c>
      <c r="I78" s="32">
        <v>10.43</v>
      </c>
      <c r="J78" s="32">
        <v>48.344999999999999</v>
      </c>
      <c r="K78" s="197" t="s">
        <v>46</v>
      </c>
      <c r="L78" s="168"/>
    </row>
    <row r="79" spans="1:12" ht="15">
      <c r="A79" s="12"/>
      <c r="B79" s="7"/>
      <c r="C79" s="37"/>
      <c r="D79" s="38"/>
      <c r="E79" s="34"/>
      <c r="F79" s="47"/>
      <c r="G79" s="53"/>
      <c r="H79" s="53"/>
      <c r="I79" s="53"/>
      <c r="J79" s="53"/>
      <c r="K79" s="190"/>
      <c r="L79" s="54"/>
    </row>
    <row r="80" spans="1:12" ht="15">
      <c r="A80" s="12"/>
      <c r="B80" s="7"/>
      <c r="C80" s="37"/>
      <c r="D80" s="50"/>
      <c r="E80" s="51"/>
      <c r="F80" s="52"/>
      <c r="G80" s="53"/>
      <c r="H80" s="53"/>
      <c r="I80" s="53"/>
      <c r="J80" s="53"/>
      <c r="K80" s="190"/>
      <c r="L80" s="54"/>
    </row>
    <row r="81" spans="1:12" ht="15">
      <c r="A81" s="13"/>
      <c r="B81" s="9"/>
      <c r="C81" s="55"/>
      <c r="D81" s="56" t="s">
        <v>32</v>
      </c>
      <c r="E81" s="57"/>
      <c r="F81" s="58">
        <f>SUM(F73:F80)</f>
        <v>820</v>
      </c>
      <c r="G81" s="59">
        <f t="shared" ref="G81" si="19">SUM(G73:G80)</f>
        <v>42.499999999999993</v>
      </c>
      <c r="H81" s="59">
        <f t="shared" ref="H81" si="20">SUM(H73:H80)</f>
        <v>14.280000000000001</v>
      </c>
      <c r="I81" s="59">
        <f t="shared" ref="I81" si="21">SUM(I73:I80)</f>
        <v>107.20000000000002</v>
      </c>
      <c r="J81" s="59">
        <f t="shared" ref="J81:L81" si="22">SUM(J73:J80)</f>
        <v>709.83735200000001</v>
      </c>
      <c r="K81" s="191"/>
      <c r="L81" s="60">
        <f t="shared" si="22"/>
        <v>107.6</v>
      </c>
    </row>
    <row r="82" spans="1:12" ht="15.75" customHeight="1" thickBot="1">
      <c r="A82" s="17">
        <f>A64</f>
        <v>1</v>
      </c>
      <c r="B82" s="18">
        <f>B64</f>
        <v>4</v>
      </c>
      <c r="C82" s="227" t="s">
        <v>4</v>
      </c>
      <c r="D82" s="228"/>
      <c r="E82" s="62"/>
      <c r="F82" s="67">
        <f>F72+F81</f>
        <v>1320</v>
      </c>
      <c r="G82" s="63">
        <f>G72+G81</f>
        <v>66.5</v>
      </c>
      <c r="H82" s="63">
        <f>H72+H81</f>
        <v>23.05</v>
      </c>
      <c r="I82" s="63">
        <f>I72+I81</f>
        <v>179.01000000000002</v>
      </c>
      <c r="J82" s="63">
        <f>J72+J81</f>
        <v>1196.547352</v>
      </c>
      <c r="K82" s="192"/>
      <c r="L82" s="64">
        <f>L72+L81</f>
        <v>168.81</v>
      </c>
    </row>
    <row r="83" spans="1:12" ht="15">
      <c r="A83" s="10">
        <v>1</v>
      </c>
      <c r="B83" s="11">
        <v>5</v>
      </c>
      <c r="C83" s="35" t="s">
        <v>20</v>
      </c>
      <c r="D83" s="40" t="s">
        <v>27</v>
      </c>
      <c r="E83" s="28" t="s">
        <v>101</v>
      </c>
      <c r="F83" s="137">
        <v>120</v>
      </c>
      <c r="G83" s="29">
        <v>10.56</v>
      </c>
      <c r="H83" s="29">
        <v>3.97</v>
      </c>
      <c r="I83" s="29">
        <v>12.03</v>
      </c>
      <c r="J83" s="29">
        <v>159.38</v>
      </c>
      <c r="K83" s="204" t="s">
        <v>102</v>
      </c>
      <c r="L83" s="167">
        <v>59.77</v>
      </c>
    </row>
    <row r="84" spans="1:12" ht="15">
      <c r="A84" s="12"/>
      <c r="B84" s="7"/>
      <c r="C84" s="37"/>
      <c r="D84" s="40" t="s">
        <v>28</v>
      </c>
      <c r="E84" s="33" t="s">
        <v>64</v>
      </c>
      <c r="F84" s="139">
        <v>150</v>
      </c>
      <c r="G84" s="29">
        <v>3.11</v>
      </c>
      <c r="H84" s="29">
        <v>3.67</v>
      </c>
      <c r="I84" s="29">
        <v>22.07</v>
      </c>
      <c r="J84" s="29">
        <v>142.5857125</v>
      </c>
      <c r="K84" s="205" t="s">
        <v>66</v>
      </c>
      <c r="L84" s="167"/>
    </row>
    <row r="85" spans="1:12" ht="15">
      <c r="A85" s="12"/>
      <c r="B85" s="7"/>
      <c r="C85" s="37"/>
      <c r="D85" s="40" t="s">
        <v>22</v>
      </c>
      <c r="E85" s="33" t="s">
        <v>65</v>
      </c>
      <c r="F85" s="139">
        <v>200</v>
      </c>
      <c r="G85" s="29">
        <v>0</v>
      </c>
      <c r="H85" s="29">
        <v>0</v>
      </c>
      <c r="I85" s="29">
        <v>18.95</v>
      </c>
      <c r="J85" s="29">
        <v>70.710400000000007</v>
      </c>
      <c r="K85" s="205" t="s">
        <v>46</v>
      </c>
      <c r="L85" s="167"/>
    </row>
    <row r="86" spans="1:12" ht="15">
      <c r="A86" s="12"/>
      <c r="B86" s="7"/>
      <c r="C86" s="37"/>
      <c r="D86" s="40" t="s">
        <v>30</v>
      </c>
      <c r="E86" s="33" t="s">
        <v>43</v>
      </c>
      <c r="F86" s="139">
        <v>30</v>
      </c>
      <c r="G86" s="29">
        <v>2.0099999999999998</v>
      </c>
      <c r="H86" s="29">
        <v>0.21</v>
      </c>
      <c r="I86" s="29">
        <v>15.06</v>
      </c>
      <c r="J86" s="29">
        <v>63.162959999999991</v>
      </c>
      <c r="K86" s="205" t="s">
        <v>46</v>
      </c>
      <c r="L86" s="167"/>
    </row>
    <row r="87" spans="1:12" ht="15">
      <c r="A87" s="12"/>
      <c r="B87" s="7"/>
      <c r="C87" s="37"/>
      <c r="D87" s="40" t="s">
        <v>31</v>
      </c>
      <c r="E87" s="33" t="s">
        <v>44</v>
      </c>
      <c r="F87" s="139">
        <v>20</v>
      </c>
      <c r="G87" s="29">
        <v>1.32</v>
      </c>
      <c r="H87" s="29">
        <v>0.24</v>
      </c>
      <c r="I87" s="29">
        <v>8.34</v>
      </c>
      <c r="J87" s="29">
        <v>38.68</v>
      </c>
      <c r="K87" s="202" t="s">
        <v>46</v>
      </c>
      <c r="L87" s="167"/>
    </row>
    <row r="88" spans="1:12" ht="15">
      <c r="A88" s="12"/>
      <c r="B88" s="7"/>
      <c r="C88" s="37"/>
      <c r="D88" s="40"/>
      <c r="E88" s="30"/>
      <c r="F88" s="138"/>
      <c r="G88" s="32"/>
      <c r="H88" s="32"/>
      <c r="I88" s="32"/>
      <c r="J88" s="32"/>
      <c r="K88" s="202"/>
      <c r="L88" s="168"/>
    </row>
    <row r="89" spans="1:12" ht="15">
      <c r="A89" s="12"/>
      <c r="B89" s="7"/>
      <c r="C89" s="37"/>
      <c r="D89" s="38"/>
      <c r="E89" s="34"/>
      <c r="F89" s="52"/>
      <c r="G89" s="53"/>
      <c r="H89" s="53"/>
      <c r="I89" s="53"/>
      <c r="J89" s="53"/>
      <c r="K89" s="190"/>
      <c r="L89" s="54"/>
    </row>
    <row r="90" spans="1:12" ht="15">
      <c r="A90" s="12"/>
      <c r="B90" s="7"/>
      <c r="C90" s="37"/>
      <c r="D90" s="50"/>
      <c r="E90" s="51"/>
      <c r="F90" s="52"/>
      <c r="G90" s="53"/>
      <c r="H90" s="53"/>
      <c r="I90" s="53"/>
      <c r="J90" s="53"/>
      <c r="K90" s="190"/>
      <c r="L90" s="54"/>
    </row>
    <row r="91" spans="1:12" ht="15">
      <c r="A91" s="13"/>
      <c r="B91" s="9"/>
      <c r="C91" s="55"/>
      <c r="D91" s="56" t="s">
        <v>32</v>
      </c>
      <c r="E91" s="57"/>
      <c r="F91" s="59">
        <f>SUM(F83:F90)</f>
        <v>520</v>
      </c>
      <c r="G91" s="59">
        <f t="shared" ref="G91" si="23">SUM(G83:G90)</f>
        <v>17</v>
      </c>
      <c r="H91" s="59">
        <f t="shared" ref="H91" si="24">SUM(H83:H90)</f>
        <v>8.09</v>
      </c>
      <c r="I91" s="59">
        <f t="shared" ref="I91" si="25">SUM(I83:I90)</f>
        <v>76.45</v>
      </c>
      <c r="J91" s="59">
        <f t="shared" ref="J91:L91" si="26">SUM(J83:J90)</f>
        <v>474.51907249999999</v>
      </c>
      <c r="K91" s="191"/>
      <c r="L91" s="60">
        <f t="shared" si="26"/>
        <v>59.77</v>
      </c>
    </row>
    <row r="92" spans="1:12" ht="30">
      <c r="A92" s="14">
        <f>A83</f>
        <v>1</v>
      </c>
      <c r="B92" s="5">
        <f>B83</f>
        <v>5</v>
      </c>
      <c r="C92" s="61" t="s">
        <v>24</v>
      </c>
      <c r="D92" s="40" t="s">
        <v>25</v>
      </c>
      <c r="E92" s="85" t="s">
        <v>67</v>
      </c>
      <c r="F92" s="141">
        <v>60</v>
      </c>
      <c r="G92" s="86">
        <v>1</v>
      </c>
      <c r="H92" s="88">
        <v>4</v>
      </c>
      <c r="I92" s="88">
        <v>6</v>
      </c>
      <c r="J92" s="88">
        <v>81</v>
      </c>
      <c r="K92" s="206" t="s">
        <v>71</v>
      </c>
      <c r="L92" s="167">
        <v>96.68</v>
      </c>
    </row>
    <row r="93" spans="1:12" ht="15">
      <c r="A93" s="12"/>
      <c r="B93" s="7"/>
      <c r="C93" s="37"/>
      <c r="D93" s="40" t="s">
        <v>26</v>
      </c>
      <c r="E93" s="87" t="s">
        <v>111</v>
      </c>
      <c r="F93" s="144">
        <v>250</v>
      </c>
      <c r="G93" s="94">
        <v>6.45</v>
      </c>
      <c r="H93" s="94">
        <v>8.36</v>
      </c>
      <c r="I93" s="94">
        <v>19.11</v>
      </c>
      <c r="J93" s="114">
        <v>131.57180499999998</v>
      </c>
      <c r="K93" s="197" t="s">
        <v>72</v>
      </c>
      <c r="L93" s="167"/>
    </row>
    <row r="94" spans="1:12" ht="15">
      <c r="A94" s="12"/>
      <c r="B94" s="7"/>
      <c r="C94" s="37"/>
      <c r="D94" s="40" t="s">
        <v>27</v>
      </c>
      <c r="E94" s="87" t="s">
        <v>68</v>
      </c>
      <c r="F94" s="142">
        <v>120</v>
      </c>
      <c r="G94" s="95">
        <v>8</v>
      </c>
      <c r="H94" s="95">
        <v>8</v>
      </c>
      <c r="I94" s="95">
        <v>8</v>
      </c>
      <c r="J94" s="95">
        <v>159</v>
      </c>
      <c r="K94" s="197" t="s">
        <v>73</v>
      </c>
      <c r="L94" s="167"/>
    </row>
    <row r="95" spans="1:12" ht="15">
      <c r="A95" s="12"/>
      <c r="B95" s="7"/>
      <c r="C95" s="37"/>
      <c r="D95" s="40" t="s">
        <v>28</v>
      </c>
      <c r="E95" s="87" t="s">
        <v>69</v>
      </c>
      <c r="F95" s="147">
        <v>150</v>
      </c>
      <c r="G95" s="88">
        <v>3</v>
      </c>
      <c r="H95" s="88">
        <v>3</v>
      </c>
      <c r="I95" s="88">
        <v>22</v>
      </c>
      <c r="J95" s="88">
        <v>135</v>
      </c>
      <c r="K95" s="207" t="s">
        <v>74</v>
      </c>
      <c r="L95" s="167"/>
    </row>
    <row r="96" spans="1:12" ht="15">
      <c r="A96" s="12"/>
      <c r="B96" s="7"/>
      <c r="C96" s="37"/>
      <c r="D96" s="40" t="s">
        <v>29</v>
      </c>
      <c r="E96" s="87" t="s">
        <v>70</v>
      </c>
      <c r="F96" s="142">
        <v>200</v>
      </c>
      <c r="G96" s="88">
        <v>0</v>
      </c>
      <c r="H96" s="88">
        <v>0</v>
      </c>
      <c r="I96" s="88">
        <v>23</v>
      </c>
      <c r="J96" s="88">
        <v>89</v>
      </c>
      <c r="K96" s="197" t="s">
        <v>75</v>
      </c>
      <c r="L96" s="167"/>
    </row>
    <row r="97" spans="1:12" ht="15">
      <c r="A97" s="12"/>
      <c r="B97" s="7"/>
      <c r="C97" s="37"/>
      <c r="D97" s="40" t="s">
        <v>30</v>
      </c>
      <c r="E97" s="87" t="s">
        <v>43</v>
      </c>
      <c r="F97" s="142">
        <v>35</v>
      </c>
      <c r="G97" s="29">
        <v>2.34</v>
      </c>
      <c r="H97" s="32">
        <v>0.25</v>
      </c>
      <c r="I97" s="32">
        <v>17.57</v>
      </c>
      <c r="J97" s="32">
        <v>73.690120000000007</v>
      </c>
      <c r="K97" s="197" t="s">
        <v>46</v>
      </c>
      <c r="L97" s="167"/>
    </row>
    <row r="98" spans="1:12" ht="15">
      <c r="A98" s="12"/>
      <c r="B98" s="7"/>
      <c r="C98" s="37"/>
      <c r="D98" s="40" t="s">
        <v>31</v>
      </c>
      <c r="E98" s="87" t="s">
        <v>44</v>
      </c>
      <c r="F98" s="142">
        <v>25</v>
      </c>
      <c r="G98" s="29">
        <v>1.65</v>
      </c>
      <c r="H98" s="32">
        <v>0.3</v>
      </c>
      <c r="I98" s="32">
        <v>10.43</v>
      </c>
      <c r="J98" s="32">
        <v>48.344999999999999</v>
      </c>
      <c r="K98" s="197" t="s">
        <v>46</v>
      </c>
      <c r="L98" s="167"/>
    </row>
    <row r="99" spans="1:12" ht="15">
      <c r="A99" s="12"/>
      <c r="B99" s="7"/>
      <c r="C99" s="37"/>
      <c r="D99" s="40" t="s">
        <v>23</v>
      </c>
      <c r="E99" s="93"/>
      <c r="F99" s="143"/>
      <c r="G99" s="32"/>
      <c r="H99" s="32"/>
      <c r="I99" s="32"/>
      <c r="J99" s="91"/>
      <c r="K99" s="201"/>
      <c r="L99" s="176"/>
    </row>
    <row r="100" spans="1:12" ht="15">
      <c r="A100" s="12"/>
      <c r="B100" s="7"/>
      <c r="C100" s="37"/>
      <c r="D100" s="50"/>
      <c r="E100" s="51"/>
      <c r="F100" s="52"/>
      <c r="G100" s="53"/>
      <c r="H100" s="53"/>
      <c r="I100" s="53"/>
      <c r="J100" s="53"/>
      <c r="K100" s="190"/>
      <c r="L100" s="54"/>
    </row>
    <row r="101" spans="1:12" ht="15">
      <c r="A101" s="13"/>
      <c r="B101" s="9"/>
      <c r="C101" s="55"/>
      <c r="D101" s="56" t="s">
        <v>32</v>
      </c>
      <c r="E101" s="57"/>
      <c r="F101" s="59">
        <f>SUM(F92:F100)</f>
        <v>840</v>
      </c>
      <c r="G101" s="59">
        <f t="shared" ref="G101" si="27">SUM(G92:G100)</f>
        <v>22.439999999999998</v>
      </c>
      <c r="H101" s="59">
        <f t="shared" ref="H101" si="28">SUM(H92:H100)</f>
        <v>23.91</v>
      </c>
      <c r="I101" s="59">
        <f t="shared" ref="I101" si="29">SUM(I92:I100)</f>
        <v>106.11000000000001</v>
      </c>
      <c r="J101" s="59">
        <f t="shared" ref="J101:L101" si="30">SUM(J92:J100)</f>
        <v>717.60692500000005</v>
      </c>
      <c r="K101" s="191"/>
      <c r="L101" s="60">
        <f t="shared" si="30"/>
        <v>96.68</v>
      </c>
    </row>
    <row r="102" spans="1:12" ht="15.75" customHeight="1" thickBot="1">
      <c r="A102" s="17">
        <f>A83</f>
        <v>1</v>
      </c>
      <c r="B102" s="18">
        <f>B83</f>
        <v>5</v>
      </c>
      <c r="C102" s="227" t="s">
        <v>4</v>
      </c>
      <c r="D102" s="228"/>
      <c r="E102" s="62"/>
      <c r="F102" s="67">
        <f>F91+F101</f>
        <v>1360</v>
      </c>
      <c r="G102" s="63">
        <f>G91+G101</f>
        <v>39.44</v>
      </c>
      <c r="H102" s="63">
        <f>H91+H101</f>
        <v>32</v>
      </c>
      <c r="I102" s="63">
        <f>I91+I101</f>
        <v>182.56</v>
      </c>
      <c r="J102" s="63">
        <f>J91+J101</f>
        <v>1192.1259975</v>
      </c>
      <c r="K102" s="192"/>
      <c r="L102" s="64">
        <f>L91+L101</f>
        <v>156.45000000000002</v>
      </c>
    </row>
    <row r="103" spans="1:12" ht="20.25" customHeight="1">
      <c r="A103" s="10">
        <v>2</v>
      </c>
      <c r="B103" s="11">
        <v>1</v>
      </c>
      <c r="C103" s="35" t="s">
        <v>20</v>
      </c>
      <c r="D103" s="84" t="s">
        <v>27</v>
      </c>
      <c r="E103" s="92" t="s">
        <v>103</v>
      </c>
      <c r="F103" s="148">
        <v>90</v>
      </c>
      <c r="G103" s="29">
        <v>15.2</v>
      </c>
      <c r="H103" s="29">
        <v>13.48</v>
      </c>
      <c r="I103" s="29">
        <v>5.26</v>
      </c>
      <c r="J103" s="29">
        <v>202.65547949999998</v>
      </c>
      <c r="K103" s="208" t="s">
        <v>76</v>
      </c>
      <c r="L103" s="168">
        <v>94.21</v>
      </c>
    </row>
    <row r="104" spans="1:12" ht="15">
      <c r="A104" s="12"/>
      <c r="B104" s="7"/>
      <c r="C104" s="37"/>
      <c r="D104" s="40" t="s">
        <v>28</v>
      </c>
      <c r="E104" s="87" t="s">
        <v>112</v>
      </c>
      <c r="F104" s="149">
        <v>200</v>
      </c>
      <c r="G104" s="29">
        <v>6.67</v>
      </c>
      <c r="H104" s="29">
        <v>4.68</v>
      </c>
      <c r="I104" s="29">
        <v>29.26</v>
      </c>
      <c r="J104" s="29">
        <v>185.879137125</v>
      </c>
      <c r="K104" s="200" t="s">
        <v>56</v>
      </c>
      <c r="L104" s="168"/>
    </row>
    <row r="105" spans="1:12" ht="15">
      <c r="A105" s="12"/>
      <c r="B105" s="7"/>
      <c r="C105" s="37"/>
      <c r="D105" s="40" t="s">
        <v>22</v>
      </c>
      <c r="E105" s="87" t="s">
        <v>39</v>
      </c>
      <c r="F105" s="146">
        <v>200</v>
      </c>
      <c r="G105" s="29">
        <v>0.08</v>
      </c>
      <c r="H105" s="29">
        <v>0.02</v>
      </c>
      <c r="I105" s="29">
        <v>9.84</v>
      </c>
      <c r="J105" s="29">
        <v>37.802231999999989</v>
      </c>
      <c r="K105" s="186" t="str">
        <f>"27/10"</f>
        <v>27/10</v>
      </c>
      <c r="L105" s="167"/>
    </row>
    <row r="106" spans="1:12" ht="15">
      <c r="A106" s="12"/>
      <c r="B106" s="7"/>
      <c r="C106" s="37"/>
      <c r="D106" s="40" t="s">
        <v>30</v>
      </c>
      <c r="E106" s="87" t="s">
        <v>43</v>
      </c>
      <c r="F106" s="146">
        <v>30</v>
      </c>
      <c r="G106" s="29">
        <v>2.0099999999999998</v>
      </c>
      <c r="H106" s="29">
        <v>0.21</v>
      </c>
      <c r="I106" s="29">
        <v>15.06</v>
      </c>
      <c r="J106" s="29">
        <v>63.162959999999991</v>
      </c>
      <c r="K106" s="209" t="s">
        <v>46</v>
      </c>
      <c r="L106" s="167"/>
    </row>
    <row r="107" spans="1:12" ht="15">
      <c r="A107" s="12"/>
      <c r="B107" s="7"/>
      <c r="C107" s="37"/>
      <c r="D107" s="40" t="s">
        <v>31</v>
      </c>
      <c r="E107" s="93" t="s">
        <v>44</v>
      </c>
      <c r="F107" s="150">
        <v>20</v>
      </c>
      <c r="G107" s="32">
        <v>1.32</v>
      </c>
      <c r="H107" s="32">
        <v>0.24</v>
      </c>
      <c r="I107" s="32">
        <v>8.34</v>
      </c>
      <c r="J107" s="32">
        <v>38.676000000000002</v>
      </c>
      <c r="K107" s="201" t="s">
        <v>46</v>
      </c>
      <c r="L107" s="168"/>
    </row>
    <row r="108" spans="1:12" ht="15">
      <c r="A108" s="12"/>
      <c r="B108" s="7"/>
      <c r="C108" s="37"/>
      <c r="D108" s="40"/>
      <c r="E108" s="30"/>
      <c r="F108" s="144"/>
      <c r="G108" s="32"/>
      <c r="H108" s="32"/>
      <c r="I108" s="32"/>
      <c r="J108" s="32"/>
      <c r="K108" s="200"/>
      <c r="L108" s="171"/>
    </row>
    <row r="109" spans="1:12" ht="15">
      <c r="A109" s="12"/>
      <c r="B109" s="7"/>
      <c r="C109" s="37"/>
      <c r="D109" s="96"/>
      <c r="E109" s="43"/>
      <c r="F109" s="44"/>
      <c r="G109" s="45"/>
      <c r="H109" s="45"/>
      <c r="I109" s="45"/>
      <c r="J109" s="45"/>
      <c r="K109" s="188"/>
      <c r="L109" s="46"/>
    </row>
    <row r="110" spans="1:12" ht="15">
      <c r="A110" s="12"/>
      <c r="B110" s="7"/>
      <c r="C110" s="37"/>
      <c r="D110" s="50"/>
      <c r="E110" s="51"/>
      <c r="F110" s="52"/>
      <c r="G110" s="53"/>
      <c r="H110" s="53"/>
      <c r="I110" s="53"/>
      <c r="J110" s="53"/>
      <c r="K110" s="190"/>
      <c r="L110" s="54"/>
    </row>
    <row r="111" spans="1:12" ht="15.75" thickBot="1">
      <c r="A111" s="13"/>
      <c r="B111" s="9"/>
      <c r="C111" s="55"/>
      <c r="D111" s="56" t="s">
        <v>32</v>
      </c>
      <c r="E111" s="72"/>
      <c r="F111" s="73">
        <f>SUM(F103:F110)</f>
        <v>540</v>
      </c>
      <c r="G111" s="74">
        <f t="shared" ref="G111:I111" si="31">SUM(G103:G110)</f>
        <v>25.279999999999994</v>
      </c>
      <c r="H111" s="74">
        <f t="shared" si="31"/>
        <v>18.63</v>
      </c>
      <c r="I111" s="74">
        <f t="shared" si="31"/>
        <v>67.760000000000005</v>
      </c>
      <c r="J111" s="59">
        <f>SUM(J103:J110)</f>
        <v>528.17580862500006</v>
      </c>
      <c r="K111" s="210"/>
      <c r="L111" s="78">
        <f>SUM(L103:L110)</f>
        <v>94.21</v>
      </c>
    </row>
    <row r="112" spans="1:12" ht="30">
      <c r="A112" s="14">
        <f>A103</f>
        <v>2</v>
      </c>
      <c r="B112" s="5">
        <f>B103</f>
        <v>1</v>
      </c>
      <c r="C112" s="61" t="s">
        <v>24</v>
      </c>
      <c r="D112" s="40" t="s">
        <v>25</v>
      </c>
      <c r="E112" s="28" t="s">
        <v>106</v>
      </c>
      <c r="F112" s="137">
        <v>60</v>
      </c>
      <c r="G112" s="29">
        <v>0.91</v>
      </c>
      <c r="H112" s="29">
        <v>3.68</v>
      </c>
      <c r="I112" s="29">
        <v>7.11</v>
      </c>
      <c r="J112" s="134">
        <v>63.74</v>
      </c>
      <c r="K112" s="186" t="str">
        <f>"47/1"</f>
        <v>47/1</v>
      </c>
      <c r="L112" s="169">
        <v>92.42</v>
      </c>
    </row>
    <row r="113" spans="1:12" ht="30">
      <c r="A113" s="12"/>
      <c r="B113" s="7"/>
      <c r="C113" s="37"/>
      <c r="D113" s="40" t="s">
        <v>26</v>
      </c>
      <c r="E113" s="87" t="s">
        <v>96</v>
      </c>
      <c r="F113" s="144">
        <v>270</v>
      </c>
      <c r="G113" s="88">
        <v>7</v>
      </c>
      <c r="H113" s="88">
        <v>5</v>
      </c>
      <c r="I113" s="88">
        <v>23</v>
      </c>
      <c r="J113" s="135">
        <v>171.03</v>
      </c>
      <c r="K113" s="197" t="s">
        <v>77</v>
      </c>
      <c r="L113" s="168"/>
    </row>
    <row r="114" spans="1:12" ht="15">
      <c r="A114" s="12"/>
      <c r="B114" s="7"/>
      <c r="C114" s="37"/>
      <c r="D114" s="40" t="s">
        <v>27</v>
      </c>
      <c r="E114" s="28" t="s">
        <v>105</v>
      </c>
      <c r="F114" s="137">
        <v>100</v>
      </c>
      <c r="G114" s="29">
        <v>12.74</v>
      </c>
      <c r="H114" s="29">
        <v>14.22</v>
      </c>
      <c r="I114" s="29">
        <v>2.91</v>
      </c>
      <c r="J114" s="135">
        <v>191.04</v>
      </c>
      <c r="K114" s="186" t="str">
        <f>"9/8"</f>
        <v>9/8</v>
      </c>
      <c r="L114" s="171"/>
    </row>
    <row r="115" spans="1:12" ht="15">
      <c r="A115" s="12"/>
      <c r="B115" s="7"/>
      <c r="C115" s="37"/>
      <c r="D115" s="40" t="s">
        <v>28</v>
      </c>
      <c r="E115" s="133" t="s">
        <v>132</v>
      </c>
      <c r="F115" s="151">
        <v>150</v>
      </c>
      <c r="G115" s="29">
        <v>8.61</v>
      </c>
      <c r="H115" s="29">
        <v>6.83</v>
      </c>
      <c r="I115" s="29">
        <v>45.65</v>
      </c>
      <c r="J115" s="135">
        <v>170.91</v>
      </c>
      <c r="K115" s="198" t="s">
        <v>133</v>
      </c>
      <c r="L115" s="168"/>
    </row>
    <row r="116" spans="1:12" ht="15">
      <c r="A116" s="12"/>
      <c r="B116" s="7"/>
      <c r="C116" s="37"/>
      <c r="D116" s="40" t="s">
        <v>29</v>
      </c>
      <c r="E116" s="87" t="s">
        <v>42</v>
      </c>
      <c r="F116" s="151">
        <v>200</v>
      </c>
      <c r="G116" s="29">
        <v>1.02</v>
      </c>
      <c r="H116" s="29">
        <v>0.06</v>
      </c>
      <c r="I116" s="29">
        <v>23.18</v>
      </c>
      <c r="J116" s="135">
        <v>87.598919999999993</v>
      </c>
      <c r="K116" s="197" t="s">
        <v>45</v>
      </c>
      <c r="L116" s="171"/>
    </row>
    <row r="117" spans="1:12" ht="15">
      <c r="A117" s="12"/>
      <c r="B117" s="7"/>
      <c r="C117" s="37"/>
      <c r="D117" s="40" t="s">
        <v>30</v>
      </c>
      <c r="E117" s="93" t="s">
        <v>43</v>
      </c>
      <c r="F117" s="151">
        <v>35</v>
      </c>
      <c r="G117" s="29">
        <v>2.34</v>
      </c>
      <c r="H117" s="29">
        <v>0.25</v>
      </c>
      <c r="I117" s="29">
        <v>17.57</v>
      </c>
      <c r="J117" s="29">
        <v>73.690120000000007</v>
      </c>
      <c r="K117" s="211" t="s">
        <v>46</v>
      </c>
      <c r="L117" s="168"/>
    </row>
    <row r="118" spans="1:12" ht="15">
      <c r="A118" s="12"/>
      <c r="B118" s="7"/>
      <c r="C118" s="37"/>
      <c r="D118" s="40" t="s">
        <v>31</v>
      </c>
      <c r="E118" s="87" t="s">
        <v>44</v>
      </c>
      <c r="F118" s="151">
        <v>25</v>
      </c>
      <c r="G118" s="32">
        <v>1.65</v>
      </c>
      <c r="H118" s="32">
        <v>0.3</v>
      </c>
      <c r="I118" s="32">
        <v>10.43</v>
      </c>
      <c r="J118" s="32">
        <v>48.344999999999999</v>
      </c>
      <c r="K118" s="197" t="s">
        <v>46</v>
      </c>
      <c r="L118" s="168"/>
    </row>
    <row r="119" spans="1:12" ht="15">
      <c r="A119" s="12"/>
      <c r="B119" s="7"/>
      <c r="C119" s="37"/>
      <c r="D119" s="38"/>
      <c r="E119" s="65"/>
      <c r="F119" s="152"/>
      <c r="G119" s="45"/>
      <c r="H119" s="45"/>
      <c r="I119" s="45"/>
      <c r="J119" s="45"/>
      <c r="K119" s="188"/>
      <c r="L119" s="46"/>
    </row>
    <row r="120" spans="1:12" ht="15">
      <c r="A120" s="12"/>
      <c r="B120" s="7"/>
      <c r="C120" s="37"/>
      <c r="D120" s="50"/>
      <c r="E120" s="51"/>
      <c r="F120" s="52"/>
      <c r="G120" s="53"/>
      <c r="H120" s="53"/>
      <c r="I120" s="53"/>
      <c r="J120" s="53"/>
      <c r="K120" s="190"/>
      <c r="L120" s="54"/>
    </row>
    <row r="121" spans="1:12" ht="15">
      <c r="A121" s="13"/>
      <c r="B121" s="9"/>
      <c r="C121" s="55"/>
      <c r="D121" s="56" t="s">
        <v>32</v>
      </c>
      <c r="E121" s="57"/>
      <c r="F121" s="58">
        <f>SUM(F112:F120)</f>
        <v>840</v>
      </c>
      <c r="G121" s="59">
        <f t="shared" ref="G121:J121" si="32">SUM(G112:G120)</f>
        <v>34.269999999999996</v>
      </c>
      <c r="H121" s="59">
        <f t="shared" si="32"/>
        <v>30.339999999999996</v>
      </c>
      <c r="I121" s="59">
        <f t="shared" si="32"/>
        <v>129.85</v>
      </c>
      <c r="J121" s="59">
        <f t="shared" si="32"/>
        <v>806.35404000000005</v>
      </c>
      <c r="K121" s="191"/>
      <c r="L121" s="60">
        <f t="shared" ref="L121" si="33">SUM(L112:L120)</f>
        <v>92.42</v>
      </c>
    </row>
    <row r="122" spans="1:12" ht="15.75" thickBot="1">
      <c r="A122" s="17">
        <f>A103</f>
        <v>2</v>
      </c>
      <c r="B122" s="18">
        <f>B103</f>
        <v>1</v>
      </c>
      <c r="C122" s="227" t="s">
        <v>4</v>
      </c>
      <c r="D122" s="228"/>
      <c r="E122" s="62"/>
      <c r="F122" s="67">
        <f>F111+F121</f>
        <v>1380</v>
      </c>
      <c r="G122" s="63">
        <f>G111+G121</f>
        <v>59.54999999999999</v>
      </c>
      <c r="H122" s="63">
        <f>H111+H121</f>
        <v>48.97</v>
      </c>
      <c r="I122" s="63">
        <f>I111+I121</f>
        <v>197.61</v>
      </c>
      <c r="J122" s="63">
        <f>J111+J121</f>
        <v>1334.5298486250001</v>
      </c>
      <c r="K122" s="192"/>
      <c r="L122" s="64">
        <f>L111+L121</f>
        <v>186.63</v>
      </c>
    </row>
    <row r="123" spans="1:12" ht="15">
      <c r="A123" s="6">
        <v>2</v>
      </c>
      <c r="B123" s="7">
        <v>2</v>
      </c>
      <c r="C123" s="35" t="s">
        <v>20</v>
      </c>
      <c r="D123" s="75" t="s">
        <v>25</v>
      </c>
      <c r="E123" s="128" t="s">
        <v>123</v>
      </c>
      <c r="F123" s="153">
        <v>60</v>
      </c>
      <c r="G123" s="29">
        <v>0.44</v>
      </c>
      <c r="H123" s="29">
        <v>3.58</v>
      </c>
      <c r="I123" s="29">
        <v>1.93</v>
      </c>
      <c r="J123" s="29">
        <v>40.53</v>
      </c>
      <c r="K123" s="212" t="s">
        <v>124</v>
      </c>
      <c r="L123" s="177">
        <v>87.77</v>
      </c>
    </row>
    <row r="124" spans="1:12" ht="15">
      <c r="A124" s="6"/>
      <c r="B124" s="7"/>
      <c r="C124" s="37"/>
      <c r="D124" s="40" t="s">
        <v>27</v>
      </c>
      <c r="E124" s="100" t="s">
        <v>135</v>
      </c>
      <c r="F124" s="142">
        <v>90</v>
      </c>
      <c r="G124" s="29">
        <v>18.75</v>
      </c>
      <c r="H124" s="29">
        <v>15.85</v>
      </c>
      <c r="I124" s="29">
        <v>22.78</v>
      </c>
      <c r="J124" s="77">
        <v>193.6</v>
      </c>
      <c r="K124" s="198" t="s">
        <v>134</v>
      </c>
      <c r="L124" s="171"/>
    </row>
    <row r="125" spans="1:12" ht="15">
      <c r="A125" s="6"/>
      <c r="B125" s="7"/>
      <c r="C125" s="37"/>
      <c r="D125" s="130" t="s">
        <v>28</v>
      </c>
      <c r="E125" s="28" t="s">
        <v>108</v>
      </c>
      <c r="F125" s="137">
        <v>150</v>
      </c>
      <c r="G125" s="29">
        <v>4</v>
      </c>
      <c r="H125" s="29">
        <v>4.7699999999999996</v>
      </c>
      <c r="I125" s="32">
        <v>20.81</v>
      </c>
      <c r="J125" s="88">
        <v>132.47999999999999</v>
      </c>
      <c r="K125" s="186" t="str">
        <f>"32/3"</f>
        <v>32/3</v>
      </c>
      <c r="L125" s="167"/>
    </row>
    <row r="126" spans="1:12" ht="15">
      <c r="A126" s="6"/>
      <c r="B126" s="7"/>
      <c r="C126" s="37"/>
      <c r="D126" s="116" t="s">
        <v>29</v>
      </c>
      <c r="E126" s="76" t="s">
        <v>54</v>
      </c>
      <c r="F126" s="154">
        <v>200</v>
      </c>
      <c r="G126" s="39">
        <v>0.24</v>
      </c>
      <c r="H126" s="39">
        <v>0.1</v>
      </c>
      <c r="I126" s="39">
        <v>19.489999999999998</v>
      </c>
      <c r="J126" s="39">
        <v>74.31777000000001</v>
      </c>
      <c r="K126" s="213" t="s">
        <v>57</v>
      </c>
      <c r="L126" s="178"/>
    </row>
    <row r="127" spans="1:12" ht="15">
      <c r="A127" s="6"/>
      <c r="B127" s="7"/>
      <c r="C127" s="37"/>
      <c r="D127" s="40" t="s">
        <v>30</v>
      </c>
      <c r="E127" s="76" t="s">
        <v>43</v>
      </c>
      <c r="F127" s="139">
        <v>30</v>
      </c>
      <c r="G127" s="39">
        <v>2.0099999999999998</v>
      </c>
      <c r="H127" s="39">
        <v>0.21</v>
      </c>
      <c r="I127" s="39">
        <v>15.06</v>
      </c>
      <c r="J127" s="39">
        <v>63.162959999999991</v>
      </c>
      <c r="K127" s="213" t="s">
        <v>46</v>
      </c>
      <c r="L127" s="178"/>
    </row>
    <row r="128" spans="1:12" ht="15">
      <c r="A128" s="6"/>
      <c r="B128" s="7"/>
      <c r="C128" s="37"/>
      <c r="D128" s="40" t="s">
        <v>31</v>
      </c>
      <c r="E128" s="76" t="s">
        <v>44</v>
      </c>
      <c r="F128" s="154">
        <v>20</v>
      </c>
      <c r="G128" s="31">
        <v>1.32</v>
      </c>
      <c r="H128" s="31">
        <v>0.24</v>
      </c>
      <c r="I128" s="31">
        <v>8.34</v>
      </c>
      <c r="J128" s="31">
        <v>38.676000000000002</v>
      </c>
      <c r="K128" s="213" t="s">
        <v>46</v>
      </c>
      <c r="L128" s="179"/>
    </row>
    <row r="129" spans="1:12" ht="15">
      <c r="A129" s="6"/>
      <c r="B129" s="7"/>
      <c r="C129" s="37"/>
      <c r="D129" s="40"/>
      <c r="E129" s="34"/>
      <c r="F129" s="47"/>
      <c r="G129" s="48"/>
      <c r="H129" s="48"/>
      <c r="I129" s="48"/>
      <c r="J129" s="48"/>
      <c r="K129" s="190"/>
      <c r="L129" s="54"/>
    </row>
    <row r="130" spans="1:12" ht="15">
      <c r="A130" s="6"/>
      <c r="B130" s="7"/>
      <c r="C130" s="37"/>
      <c r="D130" s="38"/>
      <c r="E130" s="34"/>
      <c r="F130" s="47"/>
      <c r="G130" s="48"/>
      <c r="H130" s="48"/>
      <c r="I130" s="48"/>
      <c r="J130" s="48"/>
      <c r="K130" s="190"/>
      <c r="L130" s="54"/>
    </row>
    <row r="131" spans="1:12" ht="15">
      <c r="A131" s="6"/>
      <c r="B131" s="7"/>
      <c r="C131" s="37"/>
      <c r="D131" s="50"/>
      <c r="E131" s="51"/>
      <c r="F131" s="52"/>
      <c r="G131" s="53"/>
      <c r="H131" s="53"/>
      <c r="I131" s="53"/>
      <c r="J131" s="53"/>
      <c r="K131" s="190"/>
      <c r="L131" s="54"/>
    </row>
    <row r="132" spans="1:12" ht="15">
      <c r="A132" s="8"/>
      <c r="B132" s="9"/>
      <c r="C132" s="55"/>
      <c r="D132" s="56" t="s">
        <v>32</v>
      </c>
      <c r="E132" s="57"/>
      <c r="F132" s="73">
        <f>SUM(F123:F131)</f>
        <v>550</v>
      </c>
      <c r="G132" s="74">
        <f t="shared" ref="G132:J132" si="34">SUM(G123:G131)</f>
        <v>26.759999999999998</v>
      </c>
      <c r="H132" s="74">
        <f t="shared" si="34"/>
        <v>24.75</v>
      </c>
      <c r="I132" s="74">
        <f t="shared" si="34"/>
        <v>88.41</v>
      </c>
      <c r="J132" s="59">
        <f t="shared" si="34"/>
        <v>542.76673000000005</v>
      </c>
      <c r="K132" s="191"/>
      <c r="L132" s="60">
        <f t="shared" ref="L132" si="35">SUM(L123:L131)</f>
        <v>87.77</v>
      </c>
    </row>
    <row r="133" spans="1:12" ht="18.75" customHeight="1">
      <c r="A133" s="5">
        <f>A123</f>
        <v>2</v>
      </c>
      <c r="B133" s="5">
        <f>B123</f>
        <v>2</v>
      </c>
      <c r="C133" s="61" t="s">
        <v>24</v>
      </c>
      <c r="D133" s="166" t="s">
        <v>25</v>
      </c>
      <c r="E133" s="125" t="s">
        <v>118</v>
      </c>
      <c r="F133" s="164">
        <v>60</v>
      </c>
      <c r="G133" s="105">
        <v>0.7</v>
      </c>
      <c r="H133" s="105">
        <v>3.58</v>
      </c>
      <c r="I133" s="105">
        <v>6.79</v>
      </c>
      <c r="J133" s="127">
        <v>59.01</v>
      </c>
      <c r="K133" s="193" t="s">
        <v>119</v>
      </c>
      <c r="L133" s="223">
        <v>109.89</v>
      </c>
    </row>
    <row r="134" spans="1:12" ht="15">
      <c r="A134" s="6"/>
      <c r="B134" s="7"/>
      <c r="C134" s="37"/>
      <c r="D134" s="97" t="s">
        <v>26</v>
      </c>
      <c r="E134" s="28" t="s">
        <v>113</v>
      </c>
      <c r="F134" s="137">
        <v>250</v>
      </c>
      <c r="G134" s="29">
        <v>6.61</v>
      </c>
      <c r="H134" s="29">
        <v>7.46</v>
      </c>
      <c r="I134" s="29">
        <v>20.03</v>
      </c>
      <c r="J134" s="29">
        <v>172.11</v>
      </c>
      <c r="K134" s="186" t="str">
        <f>"24/2"</f>
        <v>24/2</v>
      </c>
      <c r="L134" s="180"/>
    </row>
    <row r="135" spans="1:12" ht="15">
      <c r="A135" s="6"/>
      <c r="B135" s="7"/>
      <c r="C135" s="37"/>
      <c r="D135" s="98" t="s">
        <v>21</v>
      </c>
      <c r="E135" s="87" t="s">
        <v>94</v>
      </c>
      <c r="F135" s="142">
        <v>180</v>
      </c>
      <c r="G135" s="88">
        <v>27</v>
      </c>
      <c r="H135" s="88">
        <v>17</v>
      </c>
      <c r="I135" s="88">
        <v>37</v>
      </c>
      <c r="J135" s="88">
        <v>409</v>
      </c>
      <c r="K135" s="197" t="s">
        <v>48</v>
      </c>
      <c r="L135" s="171"/>
    </row>
    <row r="136" spans="1:12" ht="15">
      <c r="A136" s="6"/>
      <c r="B136" s="7"/>
      <c r="C136" s="37"/>
      <c r="D136" s="98" t="s">
        <v>29</v>
      </c>
      <c r="E136" s="28" t="s">
        <v>79</v>
      </c>
      <c r="F136" s="137">
        <v>200</v>
      </c>
      <c r="G136" s="88">
        <v>3.37</v>
      </c>
      <c r="H136" s="88">
        <v>3.72</v>
      </c>
      <c r="I136" s="88">
        <v>13.14</v>
      </c>
      <c r="J136" s="32">
        <v>96.54</v>
      </c>
      <c r="K136" s="197" t="s">
        <v>46</v>
      </c>
      <c r="L136" s="167"/>
    </row>
    <row r="137" spans="1:12" ht="15">
      <c r="A137" s="6"/>
      <c r="B137" s="7"/>
      <c r="C137" s="37"/>
      <c r="D137" s="98" t="s">
        <v>30</v>
      </c>
      <c r="E137" s="87" t="s">
        <v>47</v>
      </c>
      <c r="F137" s="142">
        <v>45</v>
      </c>
      <c r="G137" s="88">
        <v>3</v>
      </c>
      <c r="H137" s="88">
        <v>1</v>
      </c>
      <c r="I137" s="88">
        <v>24</v>
      </c>
      <c r="J137" s="88">
        <v>116</v>
      </c>
      <c r="K137" s="197" t="s">
        <v>46</v>
      </c>
      <c r="L137" s="170"/>
    </row>
    <row r="138" spans="1:12" ht="15">
      <c r="A138" s="6"/>
      <c r="B138" s="7"/>
      <c r="C138" s="37"/>
      <c r="D138" s="98" t="s">
        <v>31</v>
      </c>
      <c r="E138" s="30" t="s">
        <v>44</v>
      </c>
      <c r="F138" s="138">
        <v>25</v>
      </c>
      <c r="G138" s="32">
        <v>1.65</v>
      </c>
      <c r="H138" s="32">
        <v>0.3</v>
      </c>
      <c r="I138" s="32">
        <v>10.43</v>
      </c>
      <c r="J138" s="32">
        <v>48.344999999999999</v>
      </c>
      <c r="K138" s="187" t="str">
        <f>"пром."</f>
        <v>пром.</v>
      </c>
      <c r="L138" s="168"/>
    </row>
    <row r="139" spans="1:12" ht="15">
      <c r="A139" s="6"/>
      <c r="B139" s="7"/>
      <c r="C139" s="37"/>
      <c r="D139" s="38"/>
      <c r="E139" s="34"/>
      <c r="F139" s="47"/>
      <c r="G139" s="48"/>
      <c r="H139" s="48"/>
      <c r="I139" s="48"/>
      <c r="J139" s="48"/>
      <c r="K139" s="189"/>
      <c r="L139" s="49"/>
    </row>
    <row r="140" spans="1:12" ht="15">
      <c r="A140" s="6"/>
      <c r="B140" s="7"/>
      <c r="C140" s="37"/>
      <c r="D140" s="50"/>
      <c r="E140" s="51"/>
      <c r="F140" s="52"/>
      <c r="G140" s="53"/>
      <c r="H140" s="53"/>
      <c r="I140" s="53"/>
      <c r="J140" s="53"/>
      <c r="K140" s="190"/>
      <c r="L140" s="54"/>
    </row>
    <row r="141" spans="1:12" ht="15">
      <c r="A141" s="8"/>
      <c r="B141" s="9"/>
      <c r="C141" s="55"/>
      <c r="D141" s="56" t="s">
        <v>32</v>
      </c>
      <c r="E141" s="57"/>
      <c r="F141" s="58">
        <f>SUM(F133:F140)</f>
        <v>760</v>
      </c>
      <c r="G141" s="59">
        <f t="shared" ref="G141:J141" si="36">SUM(G133:G140)</f>
        <v>42.33</v>
      </c>
      <c r="H141" s="59">
        <f t="shared" si="36"/>
        <v>33.059999999999995</v>
      </c>
      <c r="I141" s="59">
        <f t="shared" si="36"/>
        <v>111.39000000000001</v>
      </c>
      <c r="J141" s="59">
        <f t="shared" si="36"/>
        <v>901.005</v>
      </c>
      <c r="K141" s="191"/>
      <c r="L141" s="78">
        <f>SUM(L133:L140)</f>
        <v>109.89</v>
      </c>
    </row>
    <row r="142" spans="1:12" ht="15.75" thickBot="1">
      <c r="A142" s="19">
        <f>A123</f>
        <v>2</v>
      </c>
      <c r="B142" s="19">
        <f>B123</f>
        <v>2</v>
      </c>
      <c r="C142" s="227" t="s">
        <v>4</v>
      </c>
      <c r="D142" s="228"/>
      <c r="E142" s="62"/>
      <c r="F142" s="67">
        <f>F132+F141</f>
        <v>1310</v>
      </c>
      <c r="G142" s="63">
        <f>G132+G141</f>
        <v>69.09</v>
      </c>
      <c r="H142" s="63">
        <f>H132+H141</f>
        <v>57.809999999999995</v>
      </c>
      <c r="I142" s="63">
        <f>I132+I141</f>
        <v>199.8</v>
      </c>
      <c r="J142" s="63">
        <f>J132+J141</f>
        <v>1443.7717299999999</v>
      </c>
      <c r="K142" s="192"/>
      <c r="L142" s="64">
        <f>L132+L141</f>
        <v>197.66</v>
      </c>
    </row>
    <row r="143" spans="1:12" ht="15">
      <c r="A143" s="10">
        <v>2</v>
      </c>
      <c r="B143" s="11">
        <v>3</v>
      </c>
      <c r="C143" s="35" t="s">
        <v>20</v>
      </c>
      <c r="D143" s="79" t="s">
        <v>21</v>
      </c>
      <c r="E143" s="99" t="s">
        <v>78</v>
      </c>
      <c r="F143" s="155">
        <v>150</v>
      </c>
      <c r="G143" s="102">
        <v>15</v>
      </c>
      <c r="H143" s="124">
        <v>16</v>
      </c>
      <c r="I143" s="124">
        <v>2.54</v>
      </c>
      <c r="J143" s="124">
        <v>211</v>
      </c>
      <c r="K143" s="214" t="s">
        <v>83</v>
      </c>
      <c r="L143" s="181">
        <v>96.18</v>
      </c>
    </row>
    <row r="144" spans="1:12" ht="15">
      <c r="A144" s="12"/>
      <c r="B144" s="7"/>
      <c r="C144" s="37"/>
      <c r="D144" s="40" t="s">
        <v>22</v>
      </c>
      <c r="E144" s="99" t="s">
        <v>79</v>
      </c>
      <c r="F144" s="155">
        <v>200</v>
      </c>
      <c r="G144" s="102">
        <v>3.78</v>
      </c>
      <c r="H144" s="102">
        <v>3.72</v>
      </c>
      <c r="I144" s="102">
        <v>13.14</v>
      </c>
      <c r="J144" s="102">
        <v>96.539464000000009</v>
      </c>
      <c r="K144" s="215" t="s">
        <v>46</v>
      </c>
      <c r="L144" s="182"/>
    </row>
    <row r="145" spans="1:12" ht="15.75" customHeight="1">
      <c r="A145" s="12"/>
      <c r="B145" s="7"/>
      <c r="C145" s="37"/>
      <c r="D145" s="40" t="s">
        <v>30</v>
      </c>
      <c r="E145" s="99" t="s">
        <v>80</v>
      </c>
      <c r="F145" s="155">
        <v>40</v>
      </c>
      <c r="G145" s="102">
        <v>5</v>
      </c>
      <c r="H145" s="102">
        <v>3</v>
      </c>
      <c r="I145" s="102">
        <v>14</v>
      </c>
      <c r="J145" s="102">
        <v>104</v>
      </c>
      <c r="K145" s="214" t="s">
        <v>84</v>
      </c>
      <c r="L145" s="182"/>
    </row>
    <row r="146" spans="1:12" ht="15.75" customHeight="1">
      <c r="A146" s="12"/>
      <c r="B146" s="7"/>
      <c r="C146" s="37"/>
      <c r="D146" s="104" t="s">
        <v>31</v>
      </c>
      <c r="E146" s="100" t="s">
        <v>44</v>
      </c>
      <c r="F146" s="156">
        <v>20</v>
      </c>
      <c r="G146" s="102">
        <v>1</v>
      </c>
      <c r="H146" s="102">
        <v>0.24</v>
      </c>
      <c r="I146" s="102">
        <v>8</v>
      </c>
      <c r="J146" s="123">
        <v>39</v>
      </c>
      <c r="K146" s="216" t="s">
        <v>46</v>
      </c>
      <c r="L146" s="168"/>
    </row>
    <row r="147" spans="1:12" ht="15">
      <c r="A147" s="12"/>
      <c r="B147" s="7"/>
      <c r="C147" s="37"/>
      <c r="D147" s="40" t="s">
        <v>23</v>
      </c>
      <c r="E147" s="30" t="s">
        <v>104</v>
      </c>
      <c r="F147" s="144">
        <v>230</v>
      </c>
      <c r="G147" s="32">
        <v>1.84</v>
      </c>
      <c r="H147" s="32">
        <v>0.46</v>
      </c>
      <c r="I147" s="32">
        <v>21.62</v>
      </c>
      <c r="J147" s="32">
        <v>93.38</v>
      </c>
      <c r="K147" s="200" t="s">
        <v>46</v>
      </c>
      <c r="L147" s="171"/>
    </row>
    <row r="148" spans="1:12" ht="15">
      <c r="A148" s="12"/>
      <c r="B148" s="7"/>
      <c r="C148" s="37"/>
      <c r="D148" s="50"/>
      <c r="E148" s="51"/>
      <c r="F148" s="69"/>
      <c r="G148" s="117"/>
      <c r="H148" s="53"/>
      <c r="I148" s="53"/>
      <c r="J148" s="53"/>
      <c r="K148" s="190"/>
      <c r="L148" s="71"/>
    </row>
    <row r="149" spans="1:12" ht="15.75" thickBot="1">
      <c r="A149" s="13"/>
      <c r="B149" s="9"/>
      <c r="C149" s="55"/>
      <c r="D149" s="56" t="s">
        <v>32</v>
      </c>
      <c r="E149" s="57"/>
      <c r="F149" s="58">
        <f>SUM(F143:F148)</f>
        <v>640</v>
      </c>
      <c r="G149" s="59">
        <f>SUM(G143:G148)</f>
        <v>26.62</v>
      </c>
      <c r="H149" s="74">
        <f>SUM(H143:H148)</f>
        <v>23.419999999999998</v>
      </c>
      <c r="I149" s="74">
        <f>SUM(I143:I148)</f>
        <v>59.3</v>
      </c>
      <c r="J149" s="74">
        <f>SUM(J143:J148)</f>
        <v>543.91946400000006</v>
      </c>
      <c r="K149" s="191"/>
      <c r="L149" s="60">
        <f>SUM(L143:L148)</f>
        <v>96.18</v>
      </c>
    </row>
    <row r="150" spans="1:12" ht="30">
      <c r="A150" s="14">
        <f>A143</f>
        <v>2</v>
      </c>
      <c r="B150" s="5">
        <f>B143</f>
        <v>3</v>
      </c>
      <c r="C150" s="61" t="s">
        <v>24</v>
      </c>
      <c r="D150" s="40" t="s">
        <v>25</v>
      </c>
      <c r="E150" s="165" t="s">
        <v>125</v>
      </c>
      <c r="F150" s="153">
        <v>60</v>
      </c>
      <c r="G150" s="29">
        <v>0.95</v>
      </c>
      <c r="H150" s="29">
        <v>3.58</v>
      </c>
      <c r="I150" s="29">
        <v>5.53</v>
      </c>
      <c r="J150" s="29">
        <v>55.527250799999997</v>
      </c>
      <c r="K150" s="193" t="s">
        <v>126</v>
      </c>
      <c r="L150" s="167">
        <v>103.32</v>
      </c>
    </row>
    <row r="151" spans="1:12" ht="15">
      <c r="A151" s="12"/>
      <c r="B151" s="7"/>
      <c r="C151" s="37"/>
      <c r="D151" s="40" t="s">
        <v>26</v>
      </c>
      <c r="E151" s="100" t="s">
        <v>114</v>
      </c>
      <c r="F151" s="149">
        <v>250</v>
      </c>
      <c r="G151" s="105">
        <v>5.54</v>
      </c>
      <c r="H151" s="105">
        <v>5.56</v>
      </c>
      <c r="I151" s="105">
        <v>24.31</v>
      </c>
      <c r="J151" s="88">
        <v>164.06</v>
      </c>
      <c r="K151" s="217" t="s">
        <v>86</v>
      </c>
      <c r="L151" s="168"/>
    </row>
    <row r="152" spans="1:12" ht="15">
      <c r="A152" s="12"/>
      <c r="B152" s="7"/>
      <c r="C152" s="37"/>
      <c r="D152" s="40" t="s">
        <v>27</v>
      </c>
      <c r="E152" s="100" t="s">
        <v>85</v>
      </c>
      <c r="F152" s="156">
        <v>90</v>
      </c>
      <c r="G152" s="105">
        <v>13</v>
      </c>
      <c r="H152" s="105">
        <v>11</v>
      </c>
      <c r="I152" s="105">
        <v>7</v>
      </c>
      <c r="J152" s="88">
        <v>178</v>
      </c>
      <c r="K152" s="217" t="s">
        <v>87</v>
      </c>
      <c r="L152" s="168"/>
    </row>
    <row r="153" spans="1:12" ht="15">
      <c r="A153" s="12"/>
      <c r="B153" s="7"/>
      <c r="C153" s="37"/>
      <c r="D153" s="40" t="s">
        <v>28</v>
      </c>
      <c r="E153" s="100" t="s">
        <v>64</v>
      </c>
      <c r="F153" s="156">
        <v>150</v>
      </c>
      <c r="G153" s="105">
        <v>3</v>
      </c>
      <c r="H153" s="105">
        <v>4</v>
      </c>
      <c r="I153" s="105">
        <v>22</v>
      </c>
      <c r="J153" s="88">
        <v>133</v>
      </c>
      <c r="K153" s="218" t="s">
        <v>66</v>
      </c>
      <c r="L153" s="168"/>
    </row>
    <row r="154" spans="1:12" ht="15">
      <c r="A154" s="12"/>
      <c r="B154" s="7"/>
      <c r="C154" s="37"/>
      <c r="D154" s="40" t="s">
        <v>29</v>
      </c>
      <c r="E154" s="100" t="s">
        <v>65</v>
      </c>
      <c r="F154" s="156">
        <v>200</v>
      </c>
      <c r="G154" s="105">
        <v>0</v>
      </c>
      <c r="H154" s="105">
        <v>0</v>
      </c>
      <c r="I154" s="105">
        <v>19</v>
      </c>
      <c r="J154" s="88">
        <v>71</v>
      </c>
      <c r="K154" s="217" t="s">
        <v>46</v>
      </c>
      <c r="L154" s="168"/>
    </row>
    <row r="155" spans="1:12" ht="15">
      <c r="A155" s="12"/>
      <c r="B155" s="7"/>
      <c r="C155" s="37"/>
      <c r="D155" s="40" t="s">
        <v>30</v>
      </c>
      <c r="E155" s="100" t="s">
        <v>43</v>
      </c>
      <c r="F155" s="156">
        <v>35</v>
      </c>
      <c r="G155" s="102">
        <v>2</v>
      </c>
      <c r="H155" s="102">
        <v>0</v>
      </c>
      <c r="I155" s="102">
        <v>17.57</v>
      </c>
      <c r="J155" s="123">
        <v>73.64</v>
      </c>
      <c r="K155" s="216" t="s">
        <v>46</v>
      </c>
      <c r="L155" s="168"/>
    </row>
    <row r="156" spans="1:12" ht="15">
      <c r="A156" s="12"/>
      <c r="B156" s="7"/>
      <c r="C156" s="37"/>
      <c r="D156" s="40" t="s">
        <v>31</v>
      </c>
      <c r="E156" s="100" t="s">
        <v>44</v>
      </c>
      <c r="F156" s="156">
        <v>25</v>
      </c>
      <c r="G156" s="102">
        <v>1.65</v>
      </c>
      <c r="H156" s="102">
        <v>0.3</v>
      </c>
      <c r="I156" s="102">
        <v>10.43</v>
      </c>
      <c r="J156" s="123">
        <v>48.35</v>
      </c>
      <c r="K156" s="216" t="s">
        <v>46</v>
      </c>
      <c r="L156" s="168"/>
    </row>
    <row r="157" spans="1:12" ht="15">
      <c r="A157" s="12"/>
      <c r="B157" s="7"/>
      <c r="C157" s="37"/>
      <c r="D157" s="50"/>
      <c r="E157" s="51"/>
      <c r="F157" s="52"/>
      <c r="G157" s="53"/>
      <c r="H157" s="53"/>
      <c r="I157" s="53"/>
      <c r="J157" s="53"/>
      <c r="K157" s="190"/>
      <c r="L157" s="54"/>
    </row>
    <row r="158" spans="1:12" ht="15">
      <c r="A158" s="12"/>
      <c r="B158" s="7"/>
      <c r="C158" s="37"/>
      <c r="D158" s="50"/>
      <c r="E158" s="51"/>
      <c r="F158" s="52"/>
      <c r="G158" s="53"/>
      <c r="H158" s="53"/>
      <c r="I158" s="53"/>
      <c r="J158" s="53"/>
      <c r="K158" s="190"/>
      <c r="L158" s="54"/>
    </row>
    <row r="159" spans="1:12" ht="15">
      <c r="A159" s="13"/>
      <c r="B159" s="9"/>
      <c r="C159" s="55"/>
      <c r="D159" s="56" t="s">
        <v>32</v>
      </c>
      <c r="E159" s="57"/>
      <c r="F159" s="58">
        <f>SUM(F150:F158)</f>
        <v>810</v>
      </c>
      <c r="G159" s="59">
        <f t="shared" ref="G159:J159" si="37">SUM(G150:G158)</f>
        <v>26.14</v>
      </c>
      <c r="H159" s="59">
        <f t="shared" si="37"/>
        <v>24.44</v>
      </c>
      <c r="I159" s="59">
        <f t="shared" si="37"/>
        <v>105.84</v>
      </c>
      <c r="J159" s="59">
        <f t="shared" si="37"/>
        <v>723.5772508</v>
      </c>
      <c r="K159" s="191"/>
      <c r="L159" s="60">
        <f t="shared" ref="L159" si="38">SUM(L150:L158)</f>
        <v>103.32</v>
      </c>
    </row>
    <row r="160" spans="1:12" ht="15.75" thickBot="1">
      <c r="A160" s="17">
        <f>A143</f>
        <v>2</v>
      </c>
      <c r="B160" s="18">
        <f>B143</f>
        <v>3</v>
      </c>
      <c r="C160" s="227" t="s">
        <v>4</v>
      </c>
      <c r="D160" s="228"/>
      <c r="E160" s="62"/>
      <c r="F160" s="67">
        <f>F149+F159</f>
        <v>1450</v>
      </c>
      <c r="G160" s="63">
        <f>G149+G159</f>
        <v>52.760000000000005</v>
      </c>
      <c r="H160" s="63">
        <f>H149+H159</f>
        <v>47.86</v>
      </c>
      <c r="I160" s="63">
        <f>I149+I159</f>
        <v>165.14</v>
      </c>
      <c r="J160" s="63">
        <f>J149+J159</f>
        <v>1267.4967148000001</v>
      </c>
      <c r="K160" s="192"/>
      <c r="L160" s="64">
        <f>L149+L159</f>
        <v>199.5</v>
      </c>
    </row>
    <row r="161" spans="1:12" ht="15">
      <c r="A161" s="10">
        <v>2</v>
      </c>
      <c r="B161" s="11">
        <v>4</v>
      </c>
      <c r="C161" s="35" t="s">
        <v>20</v>
      </c>
      <c r="D161" s="40" t="s">
        <v>27</v>
      </c>
      <c r="E161" s="106" t="s">
        <v>115</v>
      </c>
      <c r="F161" s="157">
        <v>130</v>
      </c>
      <c r="G161" s="107">
        <v>17.2</v>
      </c>
      <c r="H161" s="108">
        <v>16.27</v>
      </c>
      <c r="I161" s="109">
        <v>3.34</v>
      </c>
      <c r="J161" s="107">
        <v>229.24722700000001</v>
      </c>
      <c r="K161" s="204" t="s">
        <v>90</v>
      </c>
      <c r="L161" s="169">
        <v>70.61</v>
      </c>
    </row>
    <row r="162" spans="1:12" ht="15">
      <c r="A162" s="12"/>
      <c r="B162" s="7"/>
      <c r="C162" s="37"/>
      <c r="D162" s="40" t="s">
        <v>28</v>
      </c>
      <c r="E162" s="100" t="s">
        <v>91</v>
      </c>
      <c r="F162" s="158">
        <v>150</v>
      </c>
      <c r="G162" s="105">
        <v>4</v>
      </c>
      <c r="H162" s="105">
        <v>3</v>
      </c>
      <c r="I162" s="105">
        <v>17</v>
      </c>
      <c r="J162" s="111">
        <v>102.11583899999999</v>
      </c>
      <c r="K162" s="197" t="s">
        <v>93</v>
      </c>
      <c r="L162" s="183"/>
    </row>
    <row r="163" spans="1:12" ht="15">
      <c r="A163" s="12"/>
      <c r="B163" s="7"/>
      <c r="C163" s="37"/>
      <c r="D163" s="40" t="s">
        <v>22</v>
      </c>
      <c r="E163" s="100" t="s">
        <v>88</v>
      </c>
      <c r="F163" s="159">
        <v>200</v>
      </c>
      <c r="G163" s="88">
        <v>0</v>
      </c>
      <c r="H163" s="110">
        <v>0</v>
      </c>
      <c r="I163" s="105">
        <v>10</v>
      </c>
      <c r="J163" s="77">
        <v>37.802231999999989</v>
      </c>
      <c r="K163" s="205" t="s">
        <v>40</v>
      </c>
      <c r="L163" s="167"/>
    </row>
    <row r="164" spans="1:12" ht="15">
      <c r="A164" s="12"/>
      <c r="B164" s="7"/>
      <c r="C164" s="37"/>
      <c r="D164" s="40" t="s">
        <v>30</v>
      </c>
      <c r="E164" s="100" t="s">
        <v>43</v>
      </c>
      <c r="F164" s="142">
        <v>30</v>
      </c>
      <c r="G164" s="88">
        <v>2</v>
      </c>
      <c r="H164" s="88">
        <v>0</v>
      </c>
      <c r="I164" s="88">
        <v>15</v>
      </c>
      <c r="J164" s="77">
        <v>63</v>
      </c>
      <c r="K164" s="205" t="s">
        <v>46</v>
      </c>
      <c r="L164" s="167"/>
    </row>
    <row r="165" spans="1:12" ht="15">
      <c r="A165" s="12"/>
      <c r="B165" s="7"/>
      <c r="C165" s="37"/>
      <c r="D165" s="40" t="s">
        <v>31</v>
      </c>
      <c r="E165" s="100" t="s">
        <v>44</v>
      </c>
      <c r="F165" s="159">
        <v>20</v>
      </c>
      <c r="G165" s="88">
        <v>1</v>
      </c>
      <c r="H165" s="110">
        <v>0</v>
      </c>
      <c r="I165" s="105">
        <v>8</v>
      </c>
      <c r="J165" s="112">
        <v>38.676000000000002</v>
      </c>
      <c r="K165" s="202" t="s">
        <v>46</v>
      </c>
      <c r="L165" s="168"/>
    </row>
    <row r="166" spans="1:12" ht="15">
      <c r="A166" s="12"/>
      <c r="B166" s="7"/>
      <c r="C166" s="37"/>
      <c r="D166" s="40"/>
      <c r="E166" s="34"/>
      <c r="F166" s="47"/>
      <c r="G166" s="41"/>
      <c r="H166" s="41"/>
      <c r="I166" s="41"/>
      <c r="J166" s="42"/>
      <c r="K166" s="202"/>
      <c r="L166" s="174"/>
    </row>
    <row r="167" spans="1:12" ht="15">
      <c r="A167" s="12"/>
      <c r="B167" s="7"/>
      <c r="C167" s="37"/>
      <c r="D167" s="38"/>
      <c r="E167" s="34"/>
      <c r="F167" s="47"/>
      <c r="G167" s="48"/>
      <c r="H167" s="48"/>
      <c r="I167" s="48"/>
      <c r="J167" s="66"/>
      <c r="K167" s="189"/>
      <c r="L167" s="49"/>
    </row>
    <row r="168" spans="1:12" ht="15">
      <c r="A168" s="13"/>
      <c r="B168" s="9"/>
      <c r="C168" s="55"/>
      <c r="D168" s="56" t="s">
        <v>32</v>
      </c>
      <c r="E168" s="57"/>
      <c r="F168" s="59">
        <f>SUM(F161:F167)</f>
        <v>530</v>
      </c>
      <c r="G168" s="59">
        <f>SUM(G161:G167)</f>
        <v>24.2</v>
      </c>
      <c r="H168" s="59">
        <f>SUM(H161:H167)</f>
        <v>19.27</v>
      </c>
      <c r="I168" s="59">
        <f>SUM(I161:I167)</f>
        <v>53.34</v>
      </c>
      <c r="J168" s="80">
        <f>SUM(J161:J167)</f>
        <v>470.84129799999999</v>
      </c>
      <c r="K168" s="191"/>
      <c r="L168" s="60">
        <f>SUM(L161:L167)</f>
        <v>70.61</v>
      </c>
    </row>
    <row r="169" spans="1:12" ht="30">
      <c r="A169" s="14">
        <f>A161</f>
        <v>2</v>
      </c>
      <c r="B169" s="5">
        <f>B161</f>
        <v>4</v>
      </c>
      <c r="C169" s="61" t="s">
        <v>24</v>
      </c>
      <c r="D169" s="40" t="s">
        <v>25</v>
      </c>
      <c r="E169" s="28" t="s">
        <v>122</v>
      </c>
      <c r="F169" s="160">
        <v>60</v>
      </c>
      <c r="G169" s="129">
        <v>0.92</v>
      </c>
      <c r="H169" s="129">
        <v>3.58</v>
      </c>
      <c r="I169" s="129">
        <v>5.59</v>
      </c>
      <c r="J169" s="129">
        <v>55.615097999999996</v>
      </c>
      <c r="K169" s="221" t="str">
        <f>"6/1"</f>
        <v>6/1</v>
      </c>
      <c r="L169" s="167">
        <v>80.89</v>
      </c>
    </row>
    <row r="170" spans="1:12" ht="15">
      <c r="A170" s="12"/>
      <c r="B170" s="7"/>
      <c r="C170" s="37"/>
      <c r="D170" s="40" t="s">
        <v>26</v>
      </c>
      <c r="E170" s="100" t="s">
        <v>97</v>
      </c>
      <c r="F170" s="158">
        <v>270</v>
      </c>
      <c r="G170" s="88">
        <v>5</v>
      </c>
      <c r="H170" s="110">
        <v>4</v>
      </c>
      <c r="I170" s="105">
        <v>27</v>
      </c>
      <c r="J170" s="88">
        <v>161</v>
      </c>
      <c r="K170" s="205" t="s">
        <v>89</v>
      </c>
      <c r="L170" s="168"/>
    </row>
    <row r="171" spans="1:12" ht="15">
      <c r="A171" s="12"/>
      <c r="B171" s="7"/>
      <c r="C171" s="37"/>
      <c r="D171" s="40" t="s">
        <v>27</v>
      </c>
      <c r="E171" s="100" t="s">
        <v>53</v>
      </c>
      <c r="F171" s="158">
        <v>100</v>
      </c>
      <c r="G171" s="88">
        <v>17</v>
      </c>
      <c r="H171" s="110">
        <v>4</v>
      </c>
      <c r="I171" s="105">
        <v>9</v>
      </c>
      <c r="J171" s="88">
        <v>138</v>
      </c>
      <c r="K171" s="205" t="s">
        <v>55</v>
      </c>
      <c r="L171" s="168"/>
    </row>
    <row r="172" spans="1:12" ht="15">
      <c r="A172" s="12"/>
      <c r="B172" s="7"/>
      <c r="C172" s="37"/>
      <c r="D172" s="40" t="s">
        <v>28</v>
      </c>
      <c r="E172" s="100" t="s">
        <v>127</v>
      </c>
      <c r="F172" s="158">
        <v>150</v>
      </c>
      <c r="G172" s="88">
        <v>7</v>
      </c>
      <c r="H172" s="110">
        <v>5</v>
      </c>
      <c r="I172" s="105">
        <v>29</v>
      </c>
      <c r="J172" s="88">
        <v>186</v>
      </c>
      <c r="K172" s="198" t="s">
        <v>136</v>
      </c>
      <c r="L172" s="171"/>
    </row>
    <row r="173" spans="1:12" ht="15">
      <c r="A173" s="12"/>
      <c r="B173" s="7"/>
      <c r="C173" s="37"/>
      <c r="D173" s="40" t="s">
        <v>29</v>
      </c>
      <c r="E173" s="100" t="s">
        <v>42</v>
      </c>
      <c r="F173" s="158">
        <v>200</v>
      </c>
      <c r="G173" s="88">
        <v>1</v>
      </c>
      <c r="H173" s="110">
        <v>0</v>
      </c>
      <c r="I173" s="105">
        <v>23</v>
      </c>
      <c r="J173" s="88">
        <v>88</v>
      </c>
      <c r="K173" s="205" t="s">
        <v>45</v>
      </c>
      <c r="L173" s="171"/>
    </row>
    <row r="174" spans="1:12" ht="15">
      <c r="A174" s="12"/>
      <c r="B174" s="7"/>
      <c r="C174" s="37"/>
      <c r="D174" s="40" t="s">
        <v>30</v>
      </c>
      <c r="E174" s="100" t="s">
        <v>43</v>
      </c>
      <c r="F174" s="137">
        <v>35</v>
      </c>
      <c r="G174" s="29">
        <v>2.34</v>
      </c>
      <c r="H174" s="29">
        <v>0.25</v>
      </c>
      <c r="I174" s="32">
        <v>17.57</v>
      </c>
      <c r="J174" s="32">
        <v>73.690120000000007</v>
      </c>
      <c r="K174" s="205" t="s">
        <v>46</v>
      </c>
      <c r="L174" s="167"/>
    </row>
    <row r="175" spans="1:12" ht="15">
      <c r="A175" s="12"/>
      <c r="B175" s="7"/>
      <c r="C175" s="37"/>
      <c r="D175" s="40" t="s">
        <v>31</v>
      </c>
      <c r="E175" s="100" t="s">
        <v>44</v>
      </c>
      <c r="F175" s="138">
        <v>25</v>
      </c>
      <c r="G175" s="32">
        <v>1.65</v>
      </c>
      <c r="H175" s="32">
        <v>0.3</v>
      </c>
      <c r="I175" s="32">
        <v>10.43</v>
      </c>
      <c r="J175" s="32">
        <v>48.344999999999999</v>
      </c>
      <c r="K175" s="205" t="s">
        <v>46</v>
      </c>
      <c r="L175" s="168"/>
    </row>
    <row r="176" spans="1:12" ht="15">
      <c r="A176" s="12"/>
      <c r="B176" s="7"/>
      <c r="C176" s="37"/>
      <c r="D176" s="50"/>
      <c r="E176" s="51"/>
      <c r="F176" s="52"/>
      <c r="G176" s="53"/>
      <c r="H176" s="53"/>
      <c r="I176" s="53"/>
      <c r="J176" s="81"/>
      <c r="K176" s="190"/>
      <c r="L176" s="54"/>
    </row>
    <row r="177" spans="1:12" ht="15">
      <c r="A177" s="12"/>
      <c r="B177" s="7"/>
      <c r="C177" s="37"/>
      <c r="D177" s="50"/>
      <c r="E177" s="51"/>
      <c r="F177" s="52"/>
      <c r="G177" s="53"/>
      <c r="H177" s="53"/>
      <c r="I177" s="53"/>
      <c r="J177" s="81"/>
      <c r="K177" s="190"/>
      <c r="L177" s="54"/>
    </row>
    <row r="178" spans="1:12" ht="15">
      <c r="A178" s="13"/>
      <c r="B178" s="9"/>
      <c r="C178" s="55"/>
      <c r="D178" s="56" t="s">
        <v>32</v>
      </c>
      <c r="E178" s="57"/>
      <c r="F178" s="58">
        <f>SUM(F169:F177)</f>
        <v>840</v>
      </c>
      <c r="G178" s="59">
        <f t="shared" ref="G178:J178" si="39">SUM(G169:G177)</f>
        <v>34.910000000000004</v>
      </c>
      <c r="H178" s="59">
        <f t="shared" si="39"/>
        <v>17.13</v>
      </c>
      <c r="I178" s="59">
        <f t="shared" si="39"/>
        <v>121.59</v>
      </c>
      <c r="J178" s="80">
        <f t="shared" si="39"/>
        <v>750.650218</v>
      </c>
      <c r="K178" s="191"/>
      <c r="L178" s="60">
        <f t="shared" ref="L178" si="40">SUM(L169:L177)</f>
        <v>80.89</v>
      </c>
    </row>
    <row r="179" spans="1:12" ht="15.75" thickBot="1">
      <c r="A179" s="17">
        <f>A161</f>
        <v>2</v>
      </c>
      <c r="B179" s="18">
        <f>B161</f>
        <v>4</v>
      </c>
      <c r="C179" s="227" t="s">
        <v>4</v>
      </c>
      <c r="D179" s="228"/>
      <c r="E179" s="62"/>
      <c r="F179" s="67">
        <f>F168+F178</f>
        <v>1370</v>
      </c>
      <c r="G179" s="63">
        <f>G168+G178</f>
        <v>59.11</v>
      </c>
      <c r="H179" s="63">
        <f>H168+H178</f>
        <v>36.4</v>
      </c>
      <c r="I179" s="63">
        <f>I168+I178</f>
        <v>174.93</v>
      </c>
      <c r="J179" s="63">
        <f>J168+J178</f>
        <v>1221.491516</v>
      </c>
      <c r="K179" s="192"/>
      <c r="L179" s="64">
        <f>L168+L178</f>
        <v>151.5</v>
      </c>
    </row>
    <row r="180" spans="1:12" ht="15">
      <c r="A180" s="10">
        <v>2</v>
      </c>
      <c r="B180" s="11">
        <v>5</v>
      </c>
      <c r="C180" s="35" t="s">
        <v>20</v>
      </c>
      <c r="D180" s="40" t="s">
        <v>27</v>
      </c>
      <c r="E180" s="28" t="s">
        <v>130</v>
      </c>
      <c r="F180" s="144">
        <v>120</v>
      </c>
      <c r="G180" s="29">
        <v>22.25</v>
      </c>
      <c r="H180" s="29">
        <v>9.1</v>
      </c>
      <c r="I180" s="32">
        <v>0</v>
      </c>
      <c r="J180" s="77">
        <v>171.33989999999997</v>
      </c>
      <c r="K180" s="198" t="s">
        <v>116</v>
      </c>
      <c r="L180" s="171">
        <v>125.32</v>
      </c>
    </row>
    <row r="181" spans="1:12" ht="15">
      <c r="A181" s="12"/>
      <c r="B181" s="7"/>
      <c r="C181" s="37"/>
      <c r="D181" s="40" t="s">
        <v>28</v>
      </c>
      <c r="E181" s="28" t="s">
        <v>64</v>
      </c>
      <c r="F181" s="137">
        <v>150</v>
      </c>
      <c r="G181" s="29">
        <v>3.11</v>
      </c>
      <c r="H181" s="29">
        <v>3.67</v>
      </c>
      <c r="I181" s="29">
        <v>22.07</v>
      </c>
      <c r="J181" s="29">
        <v>132.58571249999997</v>
      </c>
      <c r="K181" s="186" t="str">
        <f>"3/3"</f>
        <v>3/3</v>
      </c>
      <c r="L181" s="167"/>
    </row>
    <row r="182" spans="1:12" ht="15">
      <c r="A182" s="12"/>
      <c r="B182" s="7"/>
      <c r="C182" s="37"/>
      <c r="D182" s="40" t="s">
        <v>22</v>
      </c>
      <c r="E182" s="87" t="s">
        <v>110</v>
      </c>
      <c r="F182" s="142">
        <v>200</v>
      </c>
      <c r="G182" s="29">
        <v>2.92</v>
      </c>
      <c r="H182" s="29">
        <v>3.16</v>
      </c>
      <c r="I182" s="29">
        <v>14.44</v>
      </c>
      <c r="J182" s="88">
        <v>95.2</v>
      </c>
      <c r="K182" s="197" t="s">
        <v>109</v>
      </c>
      <c r="L182" s="167"/>
    </row>
    <row r="183" spans="1:12" ht="15">
      <c r="A183" s="12"/>
      <c r="B183" s="7"/>
      <c r="C183" s="37"/>
      <c r="D183" s="40" t="s">
        <v>30</v>
      </c>
      <c r="E183" s="87" t="s">
        <v>43</v>
      </c>
      <c r="F183" s="142">
        <v>30</v>
      </c>
      <c r="G183" s="88">
        <v>2</v>
      </c>
      <c r="H183" s="88">
        <v>0</v>
      </c>
      <c r="I183" s="88">
        <v>15</v>
      </c>
      <c r="J183" s="32">
        <v>63</v>
      </c>
      <c r="K183" s="197" t="s">
        <v>46</v>
      </c>
      <c r="L183" s="167"/>
    </row>
    <row r="184" spans="1:12" ht="15">
      <c r="A184" s="12"/>
      <c r="B184" s="7"/>
      <c r="C184" s="37"/>
      <c r="D184" s="40" t="s">
        <v>31</v>
      </c>
      <c r="E184" s="101" t="s">
        <v>44</v>
      </c>
      <c r="F184" s="161">
        <v>20</v>
      </c>
      <c r="G184" s="91">
        <v>1</v>
      </c>
      <c r="H184" s="91">
        <v>0</v>
      </c>
      <c r="I184" s="88">
        <v>8</v>
      </c>
      <c r="J184" s="32">
        <v>38</v>
      </c>
      <c r="K184" s="219" t="s">
        <v>46</v>
      </c>
      <c r="L184" s="168"/>
    </row>
    <row r="185" spans="1:12" ht="15">
      <c r="A185" s="12"/>
      <c r="B185" s="7"/>
      <c r="C185" s="37"/>
      <c r="D185" s="98" t="s">
        <v>82</v>
      </c>
      <c r="E185" s="100" t="s">
        <v>81</v>
      </c>
      <c r="F185" s="162">
        <v>100</v>
      </c>
      <c r="G185" s="105">
        <v>5.9</v>
      </c>
      <c r="H185" s="103">
        <v>4.7</v>
      </c>
      <c r="I185" s="105">
        <v>77.099999999999994</v>
      </c>
      <c r="J185" s="105">
        <v>367</v>
      </c>
      <c r="K185" s="219" t="s">
        <v>46</v>
      </c>
      <c r="L185" s="183"/>
    </row>
    <row r="186" spans="1:12" ht="15.75" customHeight="1">
      <c r="A186" s="13"/>
      <c r="B186" s="9"/>
      <c r="C186" s="55"/>
      <c r="D186" s="56" t="s">
        <v>32</v>
      </c>
      <c r="E186" s="57"/>
      <c r="F186" s="59">
        <f>SUM(F180:F185)</f>
        <v>620</v>
      </c>
      <c r="G186" s="59">
        <f>SUM(G180:G185)</f>
        <v>37.18</v>
      </c>
      <c r="H186" s="59">
        <f>SUM(H180:H185)</f>
        <v>20.63</v>
      </c>
      <c r="I186" s="59">
        <f>SUM(I180:I185)</f>
        <v>136.60999999999999</v>
      </c>
      <c r="J186" s="59">
        <f>SUM(J180:J185)</f>
        <v>867.12561249999999</v>
      </c>
      <c r="K186" s="220"/>
      <c r="L186" s="82">
        <f>SUM(L180:L185)</f>
        <v>125.32</v>
      </c>
    </row>
    <row r="187" spans="1:12" ht="30">
      <c r="A187" s="14">
        <f>A180</f>
        <v>2</v>
      </c>
      <c r="B187" s="5">
        <f>B180</f>
        <v>5</v>
      </c>
      <c r="C187" s="61" t="s">
        <v>24</v>
      </c>
      <c r="D187" s="40" t="s">
        <v>25</v>
      </c>
      <c r="E187" s="113" t="s">
        <v>58</v>
      </c>
      <c r="F187" s="163">
        <v>60</v>
      </c>
      <c r="G187" s="115">
        <v>2</v>
      </c>
      <c r="H187" s="115">
        <v>4</v>
      </c>
      <c r="I187" s="105">
        <v>5</v>
      </c>
      <c r="J187" s="94">
        <v>63.058980431999998</v>
      </c>
      <c r="K187" s="217" t="s">
        <v>61</v>
      </c>
      <c r="L187" s="184">
        <v>103.6</v>
      </c>
    </row>
    <row r="188" spans="1:12" ht="15">
      <c r="A188" s="12"/>
      <c r="B188" s="7"/>
      <c r="C188" s="37"/>
      <c r="D188" s="40" t="s">
        <v>26</v>
      </c>
      <c r="E188" s="100" t="s">
        <v>117</v>
      </c>
      <c r="F188" s="158">
        <v>250</v>
      </c>
      <c r="G188" s="94">
        <v>2.1800000000000002</v>
      </c>
      <c r="H188" s="94">
        <v>5.47</v>
      </c>
      <c r="I188" s="114">
        <v>17.260000000000002</v>
      </c>
      <c r="J188" s="94">
        <v>165.17</v>
      </c>
      <c r="K188" s="217" t="s">
        <v>92</v>
      </c>
      <c r="L188" s="183"/>
    </row>
    <row r="189" spans="1:12" ht="15">
      <c r="A189" s="12"/>
      <c r="B189" s="7"/>
      <c r="C189" s="37"/>
      <c r="D189" s="40" t="s">
        <v>27</v>
      </c>
      <c r="E189" s="100" t="s">
        <v>135</v>
      </c>
      <c r="F189" s="158">
        <v>90</v>
      </c>
      <c r="G189" s="105">
        <v>15</v>
      </c>
      <c r="H189" s="105">
        <v>16</v>
      </c>
      <c r="I189" s="105">
        <v>6</v>
      </c>
      <c r="J189" s="94">
        <v>193.6</v>
      </c>
      <c r="K189" s="217" t="s">
        <v>134</v>
      </c>
      <c r="L189" s="183"/>
    </row>
    <row r="190" spans="1:12" ht="15">
      <c r="A190" s="12"/>
      <c r="B190" s="7"/>
      <c r="C190" s="37"/>
      <c r="D190" s="40" t="s">
        <v>28</v>
      </c>
      <c r="E190" s="100" t="s">
        <v>91</v>
      </c>
      <c r="F190" s="158">
        <v>150</v>
      </c>
      <c r="G190" s="105">
        <v>4</v>
      </c>
      <c r="H190" s="105">
        <v>3</v>
      </c>
      <c r="I190" s="105">
        <v>17</v>
      </c>
      <c r="J190" s="94">
        <v>101.11583900000015</v>
      </c>
      <c r="K190" s="217" t="s">
        <v>93</v>
      </c>
      <c r="L190" s="183"/>
    </row>
    <row r="191" spans="1:12" ht="15">
      <c r="A191" s="12"/>
      <c r="B191" s="7"/>
      <c r="C191" s="37"/>
      <c r="D191" s="40" t="s">
        <v>29</v>
      </c>
      <c r="E191" s="100" t="s">
        <v>54</v>
      </c>
      <c r="F191" s="158">
        <v>200</v>
      </c>
      <c r="G191" s="105">
        <v>0</v>
      </c>
      <c r="H191" s="105">
        <v>0</v>
      </c>
      <c r="I191" s="105">
        <v>19</v>
      </c>
      <c r="J191" s="94">
        <v>74.319999999999993</v>
      </c>
      <c r="K191" s="217" t="s">
        <v>57</v>
      </c>
      <c r="L191" s="183"/>
    </row>
    <row r="192" spans="1:12" ht="15">
      <c r="A192" s="12"/>
      <c r="B192" s="7"/>
      <c r="C192" s="37"/>
      <c r="D192" s="40" t="s">
        <v>30</v>
      </c>
      <c r="E192" s="100" t="s">
        <v>43</v>
      </c>
      <c r="F192" s="158">
        <v>35</v>
      </c>
      <c r="G192" s="94">
        <v>2.34</v>
      </c>
      <c r="H192" s="94">
        <v>0.25</v>
      </c>
      <c r="I192" s="114">
        <v>17.57</v>
      </c>
      <c r="J192" s="94">
        <v>73.690120000000007</v>
      </c>
      <c r="K192" s="217" t="s">
        <v>46</v>
      </c>
      <c r="L192" s="183"/>
    </row>
    <row r="193" spans="1:12" ht="15">
      <c r="A193" s="12"/>
      <c r="B193" s="7"/>
      <c r="C193" s="37"/>
      <c r="D193" s="40" t="s">
        <v>31</v>
      </c>
      <c r="E193" s="100" t="s">
        <v>44</v>
      </c>
      <c r="F193" s="158">
        <v>25</v>
      </c>
      <c r="G193" s="114">
        <v>1.65</v>
      </c>
      <c r="H193" s="114">
        <v>0.3</v>
      </c>
      <c r="I193" s="114">
        <v>10.43</v>
      </c>
      <c r="J193" s="114">
        <v>48.344999999999999</v>
      </c>
      <c r="K193" s="217" t="s">
        <v>46</v>
      </c>
      <c r="L193" s="183"/>
    </row>
    <row r="194" spans="1:12" ht="15">
      <c r="A194" s="12"/>
      <c r="B194" s="7"/>
      <c r="C194" s="37"/>
      <c r="D194" s="38"/>
      <c r="E194" s="34"/>
      <c r="F194" s="47"/>
      <c r="G194" s="48"/>
      <c r="H194" s="48"/>
      <c r="I194" s="48"/>
      <c r="J194" s="48"/>
      <c r="K194" s="190"/>
      <c r="L194" s="54"/>
    </row>
    <row r="195" spans="1:12" ht="15">
      <c r="A195" s="12"/>
      <c r="B195" s="7"/>
      <c r="C195" s="37"/>
      <c r="D195" s="50"/>
      <c r="E195" s="51"/>
      <c r="F195" s="52"/>
      <c r="G195" s="53"/>
      <c r="H195" s="53"/>
      <c r="I195" s="53"/>
      <c r="J195" s="53"/>
      <c r="K195" s="190"/>
      <c r="L195" s="54"/>
    </row>
    <row r="196" spans="1:12" ht="15">
      <c r="A196" s="13"/>
      <c r="B196" s="9"/>
      <c r="C196" s="55"/>
      <c r="D196" s="56" t="s">
        <v>32</v>
      </c>
      <c r="E196" s="57"/>
      <c r="F196" s="58">
        <f>SUM(F187:F195)</f>
        <v>810</v>
      </c>
      <c r="G196" s="59">
        <f t="shared" ref="G196:J196" si="41">SUM(G187:G195)</f>
        <v>27.169999999999998</v>
      </c>
      <c r="H196" s="59">
        <f t="shared" si="41"/>
        <v>29.02</v>
      </c>
      <c r="I196" s="59">
        <f t="shared" si="41"/>
        <v>92.260000000000019</v>
      </c>
      <c r="J196" s="59">
        <f t="shared" si="41"/>
        <v>719.2999394320002</v>
      </c>
      <c r="K196" s="220"/>
      <c r="L196" s="60">
        <f t="shared" ref="L196" si="42">SUM(L187:L195)</f>
        <v>103.6</v>
      </c>
    </row>
    <row r="197" spans="1:12" ht="15.75" thickBot="1">
      <c r="A197" s="17">
        <f>A180</f>
        <v>2</v>
      </c>
      <c r="B197" s="18">
        <f>B180</f>
        <v>5</v>
      </c>
      <c r="C197" s="227" t="s">
        <v>4</v>
      </c>
      <c r="D197" s="228"/>
      <c r="E197" s="62"/>
      <c r="F197" s="67">
        <f>F186+F196</f>
        <v>1430</v>
      </c>
      <c r="G197" s="63">
        <f>G186+G196</f>
        <v>64.349999999999994</v>
      </c>
      <c r="H197" s="63">
        <f>H186+H196</f>
        <v>49.65</v>
      </c>
      <c r="I197" s="63">
        <f>I186+I196</f>
        <v>228.87</v>
      </c>
      <c r="J197" s="63">
        <f>J186+J196</f>
        <v>1586.4255519320002</v>
      </c>
      <c r="K197" s="192"/>
      <c r="L197" s="64">
        <f>L186+L196</f>
        <v>228.92</v>
      </c>
    </row>
    <row r="198" spans="1:12" ht="13.5" thickBot="1">
      <c r="A198" s="15"/>
      <c r="B198" s="16"/>
      <c r="C198" s="229" t="s">
        <v>5</v>
      </c>
      <c r="D198" s="229"/>
      <c r="E198" s="229"/>
      <c r="F198" s="83">
        <f>F25+F44+F63+F82+F102+F122+F142+F160+F179+F197</f>
        <v>13755</v>
      </c>
      <c r="G198" s="83">
        <f>G25+G44+G63+G82+G102+G122+G142+G160+G179+G197</f>
        <v>583.81000000000006</v>
      </c>
      <c r="H198" s="83">
        <f>H25+H44+H63+H82+H102+H122+H142+H160+H179+H197</f>
        <v>422.84999999999997</v>
      </c>
      <c r="I198" s="83">
        <f>I25+I44+I63+I82+I102+I122+I142+I160+I179+I197</f>
        <v>1954.8300000000004</v>
      </c>
      <c r="J198" s="83">
        <f>J25+J44+J63+J82+J102+J122+J142+J160+J179+J197</f>
        <v>13344.722984706228</v>
      </c>
      <c r="K198" s="120"/>
      <c r="L198" s="122">
        <f>L25+L44+L63+L82+L102+L122+L142+L160+L179+L197</f>
        <v>1837.1300000000003</v>
      </c>
    </row>
  </sheetData>
  <mergeCells count="14">
    <mergeCell ref="C82:D82"/>
    <mergeCell ref="C102:D102"/>
    <mergeCell ref="C25:D25"/>
    <mergeCell ref="C198:E198"/>
    <mergeCell ref="C197:D197"/>
    <mergeCell ref="C122:D122"/>
    <mergeCell ref="C142:D142"/>
    <mergeCell ref="C160:D160"/>
    <mergeCell ref="C179:D179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dcterms:created xsi:type="dcterms:W3CDTF">2022-05-16T14:23:56Z</dcterms:created>
  <dcterms:modified xsi:type="dcterms:W3CDTF">2026-01-13T04:09:38Z</dcterms:modified>
</cp:coreProperties>
</file>